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Z:\GPGR\QUALITE\Tracabilité\Compta matière et obs des prix\2026\Déclarations\"/>
    </mc:Choice>
  </mc:AlternateContent>
  <xr:revisionPtr revIDLastSave="0" documentId="8_{CE3B536B-6E5A-4D17-82E7-26D68146E72D}" xr6:coauthVersionLast="47" xr6:coauthVersionMax="47" xr10:uidLastSave="{00000000-0000-0000-0000-000000000000}"/>
  <bookViews>
    <workbookView xWindow="-90" yWindow="-90" windowWidth="19380" windowHeight="10260" firstSheet="2" activeTab="7" xr2:uid="{00000000-000D-0000-FFFF-FFFF00000000}"/>
  </bookViews>
  <sheets>
    <sheet name="Mode_d'emploi" sheetId="1" r:id="rId1"/>
    <sheet name="Récapitulatif" sheetId="2" r:id="rId2"/>
    <sheet name="Production" sheetId="3" r:id="rId3"/>
    <sheet name="Récap_production" sheetId="4" state="hidden" r:id="rId4"/>
    <sheet name="Conditionnement" sheetId="5" r:id="rId5"/>
    <sheet name="Récap_conditionnement" sheetId="6" state="hidden" r:id="rId6"/>
    <sheet name="Ventes" sheetId="7" r:id="rId7"/>
    <sheet name="Déclaration_commercialisation" sheetId="8" r:id="rId8"/>
  </sheets>
  <definedNames>
    <definedName name="_xlnm.Criteria" localSheetId="3">Récap_production!$B$6:$B$25</definedName>
    <definedName name="_xlnm.Extract" localSheetId="3">Récap_production!#REF!</definedName>
    <definedName name="NumPots2014" localSheetId="7">!#REF!</definedName>
    <definedName name="NumPots2014" localSheetId="5">!#REF!</definedName>
    <definedName name="NumPots2014">!#REF!</definedName>
    <definedName name="NumPots2015" localSheetId="7">!#REF!</definedName>
    <definedName name="NumPots2015" localSheetId="5">!#REF!</definedName>
    <definedName name="NumPots2015">!#REF!</definedName>
    <definedName name="_xlnm.Print_Area" localSheetId="4">Conditionnement!$A$1:$S$44</definedName>
    <definedName name="_xlnm.Print_Area" localSheetId="7">Déclaration_commercialisation!$A$1:$U$55</definedName>
    <definedName name="_xlnm.Print_Area" localSheetId="2">Production!$A$1:$G$46</definedName>
    <definedName name="_xlnm.Print_Area" localSheetId="5">Récap_conditionnement!$A$1:$E$42</definedName>
    <definedName name="_xlnm.Print_Area" localSheetId="1">Récapitulatif!$A$1:$AN$29</definedName>
    <definedName name="_xlnm.Print_Area" localSheetId="6">Ventes!$A$1:$P$46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8" l="1"/>
  <c r="B152" i="6"/>
  <c r="B151" i="6"/>
  <c r="B150" i="6"/>
  <c r="B149" i="6"/>
  <c r="B148" i="6"/>
  <c r="B147" i="6"/>
  <c r="B146" i="6"/>
  <c r="B145" i="6"/>
  <c r="B144" i="6"/>
  <c r="B143" i="6"/>
  <c r="B142" i="6"/>
  <c r="B141" i="6"/>
  <c r="B140" i="6"/>
  <c r="B139" i="6"/>
  <c r="B138" i="6"/>
  <c r="B137" i="6"/>
  <c r="B136" i="6"/>
  <c r="B135" i="6"/>
  <c r="B134" i="6"/>
  <c r="B133" i="6"/>
  <c r="B132" i="6"/>
  <c r="B131" i="6"/>
  <c r="B130" i="6"/>
  <c r="B129" i="6"/>
  <c r="B128" i="6"/>
  <c r="B127" i="6"/>
  <c r="B126" i="6"/>
  <c r="B125" i="6"/>
  <c r="B124" i="6"/>
  <c r="B123" i="6"/>
  <c r="B122" i="6"/>
  <c r="B121" i="6"/>
  <c r="B120" i="6"/>
  <c r="B119" i="6"/>
  <c r="B118" i="6"/>
  <c r="B117" i="6"/>
  <c r="B116" i="6"/>
  <c r="B115" i="6"/>
  <c r="B114" i="6"/>
  <c r="B113" i="6"/>
  <c r="B112" i="6"/>
  <c r="B111" i="6"/>
  <c r="B110" i="6"/>
  <c r="B109" i="6"/>
  <c r="B108" i="6"/>
  <c r="B107" i="6"/>
  <c r="B106" i="6"/>
  <c r="B105" i="6"/>
  <c r="B104" i="6"/>
  <c r="B103" i="6"/>
  <c r="B102" i="6"/>
  <c r="B101" i="6"/>
  <c r="B100" i="6"/>
  <c r="B99" i="6"/>
  <c r="B98" i="6"/>
  <c r="B97" i="6"/>
  <c r="B96" i="6"/>
  <c r="B95" i="6"/>
  <c r="B94" i="6"/>
  <c r="B93" i="6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77" i="6"/>
  <c r="B76" i="6"/>
  <c r="B75" i="6"/>
  <c r="B74" i="6"/>
  <c r="B73" i="6"/>
  <c r="B72" i="6"/>
  <c r="B71" i="6"/>
  <c r="B70" i="6"/>
  <c r="B69" i="6"/>
  <c r="B68" i="6"/>
  <c r="B67" i="6"/>
  <c r="B66" i="6"/>
  <c r="B65" i="6"/>
  <c r="B64" i="6"/>
  <c r="B63" i="6"/>
  <c r="B62" i="6"/>
  <c r="B61" i="6"/>
  <c r="B60" i="6"/>
  <c r="B59" i="6"/>
  <c r="B58" i="6"/>
  <c r="B57" i="6"/>
  <c r="B56" i="6"/>
  <c r="B55" i="6"/>
  <c r="B54" i="6"/>
  <c r="B53" i="6"/>
  <c r="B52" i="6"/>
  <c r="B51" i="6"/>
  <c r="B50" i="6"/>
  <c r="B49" i="6"/>
  <c r="B48" i="6"/>
  <c r="B47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26" i="6"/>
  <c r="B25" i="6"/>
  <c r="B24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M154" i="5"/>
  <c r="E154" i="5"/>
  <c r="D154" i="5"/>
  <c r="M153" i="5"/>
  <c r="E153" i="5"/>
  <c r="D153" i="5"/>
  <c r="M152" i="5"/>
  <c r="E152" i="5"/>
  <c r="D152" i="5"/>
  <c r="M151" i="5"/>
  <c r="E151" i="5"/>
  <c r="D151" i="5"/>
  <c r="M150" i="5"/>
  <c r="E150" i="5"/>
  <c r="D150" i="5"/>
  <c r="M149" i="5"/>
  <c r="E149" i="5"/>
  <c r="D149" i="5"/>
  <c r="M148" i="5"/>
  <c r="E148" i="5"/>
  <c r="D148" i="5"/>
  <c r="M147" i="5"/>
  <c r="E147" i="5"/>
  <c r="D147" i="5"/>
  <c r="M146" i="5"/>
  <c r="E146" i="5"/>
  <c r="D146" i="5"/>
  <c r="M145" i="5"/>
  <c r="E145" i="5"/>
  <c r="D145" i="5"/>
  <c r="M144" i="5"/>
  <c r="E144" i="5"/>
  <c r="D144" i="5"/>
  <c r="M143" i="5"/>
  <c r="E143" i="5"/>
  <c r="D143" i="5"/>
  <c r="M142" i="5"/>
  <c r="E142" i="5"/>
  <c r="D142" i="5"/>
  <c r="M141" i="5"/>
  <c r="E141" i="5"/>
  <c r="D141" i="5"/>
  <c r="M140" i="5"/>
  <c r="E140" i="5"/>
  <c r="D140" i="5"/>
  <c r="M139" i="5"/>
  <c r="E139" i="5"/>
  <c r="D139" i="5"/>
  <c r="M138" i="5"/>
  <c r="E138" i="5"/>
  <c r="D138" i="5"/>
  <c r="M137" i="5"/>
  <c r="E137" i="5"/>
  <c r="D137" i="5"/>
  <c r="M136" i="5"/>
  <c r="E136" i="5"/>
  <c r="D136" i="5"/>
  <c r="M135" i="5"/>
  <c r="E135" i="5"/>
  <c r="D135" i="5"/>
  <c r="M134" i="5"/>
  <c r="E134" i="5"/>
  <c r="D134" i="5"/>
  <c r="M133" i="5"/>
  <c r="E133" i="5"/>
  <c r="D133" i="5"/>
  <c r="M132" i="5"/>
  <c r="E132" i="5"/>
  <c r="D132" i="5"/>
  <c r="M131" i="5"/>
  <c r="E131" i="5"/>
  <c r="D131" i="5"/>
  <c r="M130" i="5"/>
  <c r="E130" i="5"/>
  <c r="D130" i="5"/>
  <c r="M129" i="5"/>
  <c r="E129" i="5"/>
  <c r="D129" i="5"/>
  <c r="M128" i="5"/>
  <c r="E128" i="5"/>
  <c r="D128" i="5"/>
  <c r="M127" i="5"/>
  <c r="E127" i="5"/>
  <c r="D127" i="5"/>
  <c r="M126" i="5"/>
  <c r="E126" i="5"/>
  <c r="D126" i="5"/>
  <c r="M125" i="5"/>
  <c r="E125" i="5"/>
  <c r="D125" i="5"/>
  <c r="M124" i="5"/>
  <c r="E124" i="5"/>
  <c r="D124" i="5"/>
  <c r="M123" i="5"/>
  <c r="E123" i="5"/>
  <c r="D123" i="5"/>
  <c r="M122" i="5"/>
  <c r="E122" i="5"/>
  <c r="D122" i="5"/>
  <c r="M121" i="5"/>
  <c r="E121" i="5"/>
  <c r="D121" i="5"/>
  <c r="M120" i="5"/>
  <c r="E120" i="5"/>
  <c r="D120" i="5"/>
  <c r="M119" i="5"/>
  <c r="E119" i="5"/>
  <c r="D119" i="5"/>
  <c r="M118" i="5"/>
  <c r="E118" i="5"/>
  <c r="D118" i="5"/>
  <c r="M117" i="5"/>
  <c r="E117" i="5"/>
  <c r="D117" i="5"/>
  <c r="M116" i="5"/>
  <c r="E116" i="5"/>
  <c r="D116" i="5"/>
  <c r="M115" i="5"/>
  <c r="E115" i="5"/>
  <c r="D115" i="5"/>
  <c r="M114" i="5"/>
  <c r="E114" i="5"/>
  <c r="D114" i="5"/>
  <c r="M113" i="5"/>
  <c r="E113" i="5"/>
  <c r="D113" i="5"/>
  <c r="M112" i="5"/>
  <c r="E112" i="5"/>
  <c r="D112" i="5"/>
  <c r="M111" i="5"/>
  <c r="E111" i="5"/>
  <c r="D111" i="5"/>
  <c r="M110" i="5"/>
  <c r="E110" i="5"/>
  <c r="D110" i="5"/>
  <c r="M109" i="5"/>
  <c r="E109" i="5"/>
  <c r="D109" i="5"/>
  <c r="M108" i="5"/>
  <c r="E108" i="5"/>
  <c r="D108" i="5"/>
  <c r="M107" i="5"/>
  <c r="E107" i="5"/>
  <c r="D107" i="5"/>
  <c r="M106" i="5"/>
  <c r="E106" i="5"/>
  <c r="D106" i="5"/>
  <c r="M105" i="5"/>
  <c r="E105" i="5"/>
  <c r="D105" i="5"/>
  <c r="M104" i="5"/>
  <c r="E104" i="5"/>
  <c r="D104" i="5"/>
  <c r="M103" i="5"/>
  <c r="E103" i="5"/>
  <c r="D103" i="5"/>
  <c r="M102" i="5"/>
  <c r="E102" i="5"/>
  <c r="D102" i="5"/>
  <c r="M101" i="5"/>
  <c r="E101" i="5"/>
  <c r="D101" i="5"/>
  <c r="M100" i="5"/>
  <c r="E100" i="5"/>
  <c r="D100" i="5"/>
  <c r="M99" i="5"/>
  <c r="E99" i="5"/>
  <c r="D99" i="5"/>
  <c r="M98" i="5"/>
  <c r="E98" i="5"/>
  <c r="D98" i="5"/>
  <c r="M97" i="5"/>
  <c r="E97" i="5"/>
  <c r="D97" i="5"/>
  <c r="M96" i="5"/>
  <c r="E96" i="5"/>
  <c r="D96" i="5"/>
  <c r="M95" i="5"/>
  <c r="E95" i="5"/>
  <c r="D95" i="5"/>
  <c r="M94" i="5"/>
  <c r="E94" i="5"/>
  <c r="D94" i="5"/>
  <c r="M93" i="5"/>
  <c r="E93" i="5"/>
  <c r="D93" i="5"/>
  <c r="M92" i="5"/>
  <c r="E92" i="5"/>
  <c r="D92" i="5"/>
  <c r="M91" i="5"/>
  <c r="E91" i="5"/>
  <c r="D91" i="5"/>
  <c r="M90" i="5"/>
  <c r="E90" i="5"/>
  <c r="D90" i="5"/>
  <c r="M89" i="5"/>
  <c r="E89" i="5"/>
  <c r="D89" i="5"/>
  <c r="M88" i="5"/>
  <c r="E88" i="5"/>
  <c r="D88" i="5"/>
  <c r="M87" i="5"/>
  <c r="E87" i="5"/>
  <c r="D87" i="5"/>
  <c r="M86" i="5"/>
  <c r="E86" i="5"/>
  <c r="D86" i="5"/>
  <c r="M85" i="5"/>
  <c r="E85" i="5"/>
  <c r="D85" i="5"/>
  <c r="M84" i="5"/>
  <c r="E84" i="5"/>
  <c r="D84" i="5"/>
  <c r="M83" i="5"/>
  <c r="E83" i="5"/>
  <c r="D83" i="5"/>
  <c r="M82" i="5"/>
  <c r="E82" i="5"/>
  <c r="D82" i="5"/>
  <c r="M81" i="5"/>
  <c r="E81" i="5"/>
  <c r="D81" i="5"/>
  <c r="M80" i="5"/>
  <c r="E80" i="5"/>
  <c r="D80" i="5"/>
  <c r="M79" i="5"/>
  <c r="E79" i="5"/>
  <c r="D79" i="5"/>
  <c r="M78" i="5"/>
  <c r="E78" i="5"/>
  <c r="D78" i="5"/>
  <c r="M77" i="5"/>
  <c r="E77" i="5"/>
  <c r="D77" i="5"/>
  <c r="M76" i="5"/>
  <c r="E76" i="5"/>
  <c r="D76" i="5"/>
  <c r="M75" i="5"/>
  <c r="E75" i="5"/>
  <c r="D75" i="5"/>
  <c r="M74" i="5"/>
  <c r="E74" i="5"/>
  <c r="D74" i="5"/>
  <c r="M73" i="5"/>
  <c r="E73" i="5"/>
  <c r="D73" i="5"/>
  <c r="M72" i="5"/>
  <c r="E72" i="5"/>
  <c r="D72" i="5"/>
  <c r="M71" i="5"/>
  <c r="E71" i="5"/>
  <c r="D71" i="5"/>
  <c r="M70" i="5"/>
  <c r="E70" i="5"/>
  <c r="D70" i="5"/>
  <c r="M69" i="5"/>
  <c r="E69" i="5"/>
  <c r="D69" i="5"/>
  <c r="M68" i="5"/>
  <c r="E68" i="5"/>
  <c r="D68" i="5"/>
  <c r="M67" i="5"/>
  <c r="E67" i="5"/>
  <c r="D67" i="5"/>
  <c r="M66" i="5"/>
  <c r="E66" i="5"/>
  <c r="D66" i="5"/>
  <c r="M65" i="5"/>
  <c r="E65" i="5"/>
  <c r="D65" i="5"/>
  <c r="M64" i="5"/>
  <c r="E64" i="5"/>
  <c r="D64" i="5"/>
  <c r="M63" i="5"/>
  <c r="E63" i="5"/>
  <c r="D63" i="5"/>
  <c r="M62" i="5"/>
  <c r="E62" i="5"/>
  <c r="D62" i="5"/>
  <c r="M61" i="5"/>
  <c r="E61" i="5"/>
  <c r="D61" i="5"/>
  <c r="M60" i="5"/>
  <c r="E60" i="5"/>
  <c r="D60" i="5"/>
  <c r="M59" i="5"/>
  <c r="E59" i="5"/>
  <c r="D59" i="5"/>
  <c r="M58" i="5"/>
  <c r="E58" i="5"/>
  <c r="D58" i="5"/>
  <c r="M57" i="5"/>
  <c r="E57" i="5"/>
  <c r="D57" i="5"/>
  <c r="M56" i="5"/>
  <c r="E56" i="5"/>
  <c r="D56" i="5"/>
  <c r="M55" i="5"/>
  <c r="E55" i="5"/>
  <c r="D55" i="5"/>
  <c r="M54" i="5"/>
  <c r="E54" i="5"/>
  <c r="D54" i="5"/>
  <c r="M53" i="5"/>
  <c r="E53" i="5"/>
  <c r="D53" i="5"/>
  <c r="M52" i="5"/>
  <c r="E52" i="5"/>
  <c r="D52" i="5"/>
  <c r="M51" i="5"/>
  <c r="E51" i="5"/>
  <c r="D51" i="5"/>
  <c r="M50" i="5"/>
  <c r="E50" i="5"/>
  <c r="D50" i="5"/>
  <c r="M49" i="5"/>
  <c r="E49" i="5"/>
  <c r="D49" i="5"/>
  <c r="M48" i="5"/>
  <c r="E48" i="5"/>
  <c r="D48" i="5"/>
  <c r="M47" i="5"/>
  <c r="E47" i="5"/>
  <c r="D47" i="5"/>
  <c r="M46" i="5"/>
  <c r="E46" i="5"/>
  <c r="D46" i="5"/>
  <c r="M45" i="5"/>
  <c r="E45" i="5"/>
  <c r="D45" i="5"/>
  <c r="M44" i="5"/>
  <c r="E44" i="5"/>
  <c r="D44" i="5"/>
  <c r="M43" i="5"/>
  <c r="E43" i="5"/>
  <c r="D43" i="5"/>
  <c r="M42" i="5"/>
  <c r="E42" i="5"/>
  <c r="D42" i="5"/>
  <c r="M41" i="5"/>
  <c r="E41" i="5"/>
  <c r="D41" i="5"/>
  <c r="M40" i="5"/>
  <c r="E40" i="5"/>
  <c r="D40" i="5"/>
  <c r="M39" i="5"/>
  <c r="E39" i="5"/>
  <c r="D39" i="5"/>
  <c r="M38" i="5"/>
  <c r="E38" i="5"/>
  <c r="D38" i="5"/>
  <c r="M37" i="5"/>
  <c r="E37" i="5"/>
  <c r="D37" i="5"/>
  <c r="M36" i="5"/>
  <c r="E36" i="5"/>
  <c r="D36" i="5"/>
  <c r="M35" i="5"/>
  <c r="E35" i="5"/>
  <c r="D35" i="5"/>
  <c r="M34" i="5"/>
  <c r="E34" i="5"/>
  <c r="D34" i="5"/>
  <c r="M27" i="5"/>
  <c r="E27" i="5"/>
  <c r="D27" i="5"/>
  <c r="M26" i="5"/>
  <c r="E26" i="5"/>
  <c r="D26" i="5"/>
  <c r="M25" i="5"/>
  <c r="E25" i="5"/>
  <c r="D25" i="5"/>
  <c r="M24" i="5"/>
  <c r="E24" i="5"/>
  <c r="D24" i="5"/>
  <c r="M23" i="5"/>
  <c r="E23" i="5"/>
  <c r="D23" i="5"/>
  <c r="M22" i="5"/>
  <c r="E22" i="5"/>
  <c r="D22" i="5"/>
  <c r="M21" i="5"/>
  <c r="E21" i="5"/>
  <c r="D21" i="5"/>
  <c r="M20" i="5"/>
  <c r="E20" i="5"/>
  <c r="D20" i="5"/>
  <c r="M19" i="5"/>
  <c r="E19" i="5"/>
  <c r="D19" i="5"/>
  <c r="M18" i="5"/>
  <c r="E18" i="5"/>
  <c r="D18" i="5"/>
  <c r="M17" i="5"/>
  <c r="E17" i="5"/>
  <c r="D17" i="5"/>
  <c r="M16" i="5"/>
  <c r="E16" i="5"/>
  <c r="D16" i="5"/>
  <c r="M15" i="5"/>
  <c r="E15" i="5"/>
  <c r="D15" i="5"/>
  <c r="M14" i="5"/>
  <c r="E14" i="5"/>
  <c r="D14" i="5"/>
  <c r="M13" i="5"/>
  <c r="E13" i="5"/>
  <c r="D13" i="5"/>
  <c r="M12" i="5"/>
  <c r="E12" i="5"/>
  <c r="D12" i="5"/>
  <c r="M11" i="5"/>
  <c r="E11" i="5"/>
  <c r="D11" i="5"/>
  <c r="M10" i="5"/>
  <c r="E10" i="5"/>
  <c r="D10" i="5"/>
  <c r="M9" i="5"/>
  <c r="E9" i="5"/>
  <c r="D9" i="5"/>
  <c r="M8" i="5"/>
  <c r="E8" i="5"/>
  <c r="D8" i="5"/>
  <c r="D132" i="4"/>
  <c r="B132" i="4"/>
  <c r="C132" i="4" s="1"/>
  <c r="C131" i="4"/>
  <c r="B131" i="4"/>
  <c r="D131" i="4" s="1"/>
  <c r="B130" i="4"/>
  <c r="C130" i="4" s="1"/>
  <c r="D129" i="4"/>
  <c r="C129" i="4"/>
  <c r="B129" i="4"/>
  <c r="D128" i="4"/>
  <c r="B128" i="4"/>
  <c r="C128" i="4" s="1"/>
  <c r="C127" i="4"/>
  <c r="B127" i="4"/>
  <c r="D127" i="4" s="1"/>
  <c r="D126" i="4"/>
  <c r="B126" i="4"/>
  <c r="C126" i="4" s="1"/>
  <c r="D125" i="4"/>
  <c r="C125" i="4"/>
  <c r="B125" i="4"/>
  <c r="B124" i="4"/>
  <c r="C124" i="4" s="1"/>
  <c r="C123" i="4"/>
  <c r="B123" i="4"/>
  <c r="D123" i="4" s="1"/>
  <c r="B122" i="4"/>
  <c r="C122" i="4" s="1"/>
  <c r="D121" i="4"/>
  <c r="C121" i="4"/>
  <c r="B121" i="4"/>
  <c r="B120" i="4"/>
  <c r="D120" i="4" s="1"/>
  <c r="B119" i="4"/>
  <c r="D119" i="4" s="1"/>
  <c r="B118" i="4"/>
  <c r="C118" i="4" s="1"/>
  <c r="D117" i="4"/>
  <c r="C117" i="4"/>
  <c r="B117" i="4"/>
  <c r="D116" i="4"/>
  <c r="B116" i="4"/>
  <c r="C116" i="4" s="1"/>
  <c r="B115" i="4"/>
  <c r="B114" i="4"/>
  <c r="C114" i="4" s="1"/>
  <c r="D113" i="4"/>
  <c r="C113" i="4"/>
  <c r="B113" i="4"/>
  <c r="B112" i="4"/>
  <c r="B111" i="4"/>
  <c r="D111" i="4" s="1"/>
  <c r="B110" i="4"/>
  <c r="D109" i="4"/>
  <c r="C109" i="4"/>
  <c r="B109" i="4"/>
  <c r="D108" i="4"/>
  <c r="B108" i="4"/>
  <c r="C108" i="4" s="1"/>
  <c r="C107" i="4"/>
  <c r="B107" i="4"/>
  <c r="D107" i="4" s="1"/>
  <c r="B106" i="4"/>
  <c r="D105" i="4"/>
  <c r="C105" i="4"/>
  <c r="B105" i="4"/>
  <c r="D104" i="4"/>
  <c r="B104" i="4"/>
  <c r="C104" i="4" s="1"/>
  <c r="C103" i="4"/>
  <c r="B103" i="4"/>
  <c r="D103" i="4" s="1"/>
  <c r="B102" i="4"/>
  <c r="D101" i="4"/>
  <c r="C101" i="4"/>
  <c r="B101" i="4"/>
  <c r="D100" i="4"/>
  <c r="B100" i="4"/>
  <c r="C100" i="4" s="1"/>
  <c r="C99" i="4"/>
  <c r="B99" i="4"/>
  <c r="D99" i="4" s="1"/>
  <c r="B98" i="4"/>
  <c r="D97" i="4"/>
  <c r="C97" i="4"/>
  <c r="B97" i="4"/>
  <c r="D96" i="4"/>
  <c r="B96" i="4"/>
  <c r="C96" i="4" s="1"/>
  <c r="C95" i="4"/>
  <c r="B95" i="4"/>
  <c r="D95" i="4" s="1"/>
  <c r="B94" i="4"/>
  <c r="D93" i="4"/>
  <c r="C93" i="4"/>
  <c r="B93" i="4"/>
  <c r="D92" i="4"/>
  <c r="B92" i="4"/>
  <c r="C92" i="4" s="1"/>
  <c r="C91" i="4"/>
  <c r="B91" i="4"/>
  <c r="D91" i="4" s="1"/>
  <c r="B90" i="4"/>
  <c r="D89" i="4"/>
  <c r="C89" i="4"/>
  <c r="B89" i="4"/>
  <c r="D88" i="4"/>
  <c r="B88" i="4"/>
  <c r="C88" i="4" s="1"/>
  <c r="C87" i="4"/>
  <c r="B87" i="4"/>
  <c r="D87" i="4" s="1"/>
  <c r="B86" i="4"/>
  <c r="D85" i="4"/>
  <c r="C85" i="4"/>
  <c r="B85" i="4"/>
  <c r="D84" i="4"/>
  <c r="B84" i="4"/>
  <c r="C84" i="4" s="1"/>
  <c r="C83" i="4"/>
  <c r="B83" i="4"/>
  <c r="D83" i="4" s="1"/>
  <c r="B82" i="4"/>
  <c r="D81" i="4"/>
  <c r="C81" i="4"/>
  <c r="B81" i="4"/>
  <c r="D80" i="4"/>
  <c r="B80" i="4"/>
  <c r="C80" i="4" s="1"/>
  <c r="C79" i="4"/>
  <c r="B79" i="4"/>
  <c r="D79" i="4" s="1"/>
  <c r="B78" i="4"/>
  <c r="D77" i="4"/>
  <c r="C77" i="4"/>
  <c r="B77" i="4"/>
  <c r="D76" i="4"/>
  <c r="B76" i="4"/>
  <c r="C76" i="4" s="1"/>
  <c r="C75" i="4"/>
  <c r="B75" i="4"/>
  <c r="D75" i="4" s="1"/>
  <c r="B74" i="4"/>
  <c r="D73" i="4"/>
  <c r="C73" i="4"/>
  <c r="B73" i="4"/>
  <c r="D72" i="4"/>
  <c r="B72" i="4"/>
  <c r="C72" i="4" s="1"/>
  <c r="C71" i="4"/>
  <c r="B71" i="4"/>
  <c r="D71" i="4" s="1"/>
  <c r="B70" i="4"/>
  <c r="D69" i="4"/>
  <c r="C69" i="4"/>
  <c r="B69" i="4"/>
  <c r="D68" i="4"/>
  <c r="B68" i="4"/>
  <c r="C68" i="4" s="1"/>
  <c r="C67" i="4"/>
  <c r="B67" i="4"/>
  <c r="D67" i="4" s="1"/>
  <c r="B66" i="4"/>
  <c r="D65" i="4"/>
  <c r="C65" i="4"/>
  <c r="B65" i="4"/>
  <c r="D64" i="4"/>
  <c r="B64" i="4"/>
  <c r="C64" i="4" s="1"/>
  <c r="C63" i="4"/>
  <c r="B63" i="4"/>
  <c r="D63" i="4" s="1"/>
  <c r="B62" i="4"/>
  <c r="D61" i="4"/>
  <c r="C61" i="4"/>
  <c r="B61" i="4"/>
  <c r="D60" i="4"/>
  <c r="B60" i="4"/>
  <c r="C60" i="4" s="1"/>
  <c r="C59" i="4"/>
  <c r="B59" i="4"/>
  <c r="D59" i="4" s="1"/>
  <c r="B58" i="4"/>
  <c r="D57" i="4"/>
  <c r="C57" i="4"/>
  <c r="B57" i="4"/>
  <c r="D56" i="4"/>
  <c r="B56" i="4"/>
  <c r="C56" i="4" s="1"/>
  <c r="C55" i="4"/>
  <c r="B55" i="4"/>
  <c r="D55" i="4" s="1"/>
  <c r="B54" i="4"/>
  <c r="D53" i="4"/>
  <c r="C53" i="4"/>
  <c r="B53" i="4"/>
  <c r="B52" i="4"/>
  <c r="C52" i="4" s="1"/>
  <c r="C51" i="4"/>
  <c r="B51" i="4"/>
  <c r="D51" i="4" s="1"/>
  <c r="B50" i="4"/>
  <c r="C50" i="4" s="1"/>
  <c r="D49" i="4"/>
  <c r="C49" i="4"/>
  <c r="B49" i="4"/>
  <c r="B48" i="4"/>
  <c r="C48" i="4" s="1"/>
  <c r="C47" i="4"/>
  <c r="B47" i="4"/>
  <c r="D47" i="4" s="1"/>
  <c r="B46" i="4"/>
  <c r="C46" i="4" s="1"/>
  <c r="D45" i="4"/>
  <c r="C45" i="4"/>
  <c r="B45" i="4"/>
  <c r="D44" i="4"/>
  <c r="B44" i="4"/>
  <c r="C44" i="4" s="1"/>
  <c r="C43" i="4"/>
  <c r="B43" i="4"/>
  <c r="D43" i="4" s="1"/>
  <c r="D42" i="4"/>
  <c r="B42" i="4"/>
  <c r="C42" i="4" s="1"/>
  <c r="D41" i="4"/>
  <c r="C41" i="4"/>
  <c r="B41" i="4"/>
  <c r="B40" i="4"/>
  <c r="C40" i="4" s="1"/>
  <c r="C39" i="4"/>
  <c r="B39" i="4"/>
  <c r="D39" i="4" s="1"/>
  <c r="B38" i="4"/>
  <c r="C38" i="4" s="1"/>
  <c r="D37" i="4"/>
  <c r="C37" i="4"/>
  <c r="B37" i="4"/>
  <c r="B36" i="4"/>
  <c r="C36" i="4" s="1"/>
  <c r="C35" i="4"/>
  <c r="B35" i="4"/>
  <c r="D35" i="4" s="1"/>
  <c r="B34" i="4"/>
  <c r="C34" i="4" s="1"/>
  <c r="D33" i="4"/>
  <c r="C33" i="4"/>
  <c r="B33" i="4"/>
  <c r="B32" i="4"/>
  <c r="C25" i="4"/>
  <c r="B25" i="4"/>
  <c r="D25" i="4" s="1"/>
  <c r="B24" i="4"/>
  <c r="C24" i="4" s="1"/>
  <c r="D23" i="4"/>
  <c r="C23" i="4"/>
  <c r="B23" i="4"/>
  <c r="D22" i="4"/>
  <c r="B22" i="4"/>
  <c r="C22" i="4" s="1"/>
  <c r="C21" i="4"/>
  <c r="B21" i="4"/>
  <c r="D21" i="4" s="1"/>
  <c r="D20" i="4"/>
  <c r="B20" i="4"/>
  <c r="C20" i="4" s="1"/>
  <c r="D19" i="4"/>
  <c r="C19" i="4"/>
  <c r="B19" i="4"/>
  <c r="B18" i="4"/>
  <c r="C18" i="4" s="1"/>
  <c r="C17" i="4"/>
  <c r="B17" i="4"/>
  <c r="D17" i="4" s="1"/>
  <c r="B16" i="4"/>
  <c r="C16" i="4" s="1"/>
  <c r="D15" i="4"/>
  <c r="C15" i="4"/>
  <c r="B15" i="4"/>
  <c r="B14" i="4"/>
  <c r="C14" i="4" s="1"/>
  <c r="C13" i="4"/>
  <c r="B13" i="4"/>
  <c r="D13" i="4" s="1"/>
  <c r="B12" i="4"/>
  <c r="C12" i="4" s="1"/>
  <c r="D11" i="4"/>
  <c r="C11" i="4"/>
  <c r="B11" i="4"/>
  <c r="B10" i="4"/>
  <c r="C10" i="4" s="1"/>
  <c r="C9" i="4"/>
  <c r="B9" i="4"/>
  <c r="D9" i="4" s="1"/>
  <c r="B8" i="4"/>
  <c r="C8" i="4" s="1"/>
  <c r="D7" i="4"/>
  <c r="C7" i="4"/>
  <c r="B7" i="4"/>
  <c r="D6" i="4"/>
  <c r="B6" i="4"/>
  <c r="C6" i="4" s="1"/>
  <c r="C5" i="4"/>
  <c r="B5" i="4"/>
  <c r="E134" i="3"/>
  <c r="E133" i="3"/>
  <c r="E132" i="3"/>
  <c r="E131" i="3"/>
  <c r="E130" i="3"/>
  <c r="E129" i="3"/>
  <c r="E128" i="3"/>
  <c r="E127" i="3"/>
  <c r="E126" i="3"/>
  <c r="E125" i="3"/>
  <c r="E124" i="3"/>
  <c r="E123" i="3"/>
  <c r="E122" i="3"/>
  <c r="E121" i="3"/>
  <c r="E120" i="3"/>
  <c r="E119" i="3"/>
  <c r="E118" i="3"/>
  <c r="E117" i="3"/>
  <c r="E116" i="3"/>
  <c r="E115" i="3"/>
  <c r="E114" i="3"/>
  <c r="E113" i="3"/>
  <c r="E112" i="3"/>
  <c r="E111" i="3"/>
  <c r="E110" i="3"/>
  <c r="E109" i="3"/>
  <c r="E108" i="3"/>
  <c r="E107" i="3"/>
  <c r="E106" i="3"/>
  <c r="E105" i="3"/>
  <c r="E104" i="3"/>
  <c r="E103" i="3"/>
  <c r="E102" i="3"/>
  <c r="E101" i="3"/>
  <c r="E100" i="3"/>
  <c r="E99" i="3"/>
  <c r="E98" i="3"/>
  <c r="E97" i="3"/>
  <c r="E96" i="3"/>
  <c r="E95" i="3"/>
  <c r="E94" i="3"/>
  <c r="E93" i="3"/>
  <c r="E92" i="3"/>
  <c r="E91" i="3"/>
  <c r="E90" i="3"/>
  <c r="E89" i="3"/>
  <c r="E88" i="3"/>
  <c r="E87" i="3"/>
  <c r="E86" i="3"/>
  <c r="E85" i="3"/>
  <c r="E84" i="3"/>
  <c r="E83" i="3"/>
  <c r="E82" i="3"/>
  <c r="E81" i="3"/>
  <c r="E80" i="3"/>
  <c r="E79" i="3"/>
  <c r="E78" i="3"/>
  <c r="E77" i="3"/>
  <c r="E76" i="3"/>
  <c r="E75" i="3"/>
  <c r="E74" i="3"/>
  <c r="E73" i="3"/>
  <c r="E72" i="3"/>
  <c r="E71" i="3"/>
  <c r="E70" i="3"/>
  <c r="E69" i="3"/>
  <c r="E68" i="3"/>
  <c r="E67" i="3"/>
  <c r="E66" i="3"/>
  <c r="E65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N186" i="7"/>
  <c r="O25" i="8" s="1"/>
  <c r="M186" i="7"/>
  <c r="O24" i="8" s="1"/>
  <c r="M31" i="8" s="1"/>
  <c r="L186" i="7"/>
  <c r="O23" i="8" s="1"/>
  <c r="I186" i="7"/>
  <c r="H186" i="7"/>
  <c r="G186" i="7"/>
  <c r="F186" i="7"/>
  <c r="E186" i="7"/>
  <c r="P185" i="7"/>
  <c r="O185" i="7"/>
  <c r="K185" i="7"/>
  <c r="O184" i="7"/>
  <c r="K184" i="7"/>
  <c r="O183" i="7"/>
  <c r="K183" i="7"/>
  <c r="P183" i="7" s="1"/>
  <c r="O182" i="7"/>
  <c r="P182" i="7" s="1"/>
  <c r="K182" i="7"/>
  <c r="O181" i="7"/>
  <c r="K181" i="7"/>
  <c r="P181" i="7" s="1"/>
  <c r="O180" i="7"/>
  <c r="K180" i="7"/>
  <c r="P179" i="7"/>
  <c r="O179" i="7"/>
  <c r="K179" i="7"/>
  <c r="O178" i="7"/>
  <c r="P178" i="7" s="1"/>
  <c r="K178" i="7"/>
  <c r="P177" i="7"/>
  <c r="O177" i="7"/>
  <c r="K177" i="7"/>
  <c r="O176" i="7"/>
  <c r="K176" i="7"/>
  <c r="O175" i="7"/>
  <c r="K175" i="7"/>
  <c r="P175" i="7" s="1"/>
  <c r="O174" i="7"/>
  <c r="P174" i="7" s="1"/>
  <c r="K174" i="7"/>
  <c r="O173" i="7"/>
  <c r="K173" i="7"/>
  <c r="P173" i="7" s="1"/>
  <c r="O172" i="7"/>
  <c r="K172" i="7"/>
  <c r="P171" i="7"/>
  <c r="O171" i="7"/>
  <c r="K171" i="7"/>
  <c r="O170" i="7"/>
  <c r="P170" i="7" s="1"/>
  <c r="K170" i="7"/>
  <c r="P169" i="7"/>
  <c r="O169" i="7"/>
  <c r="K169" i="7"/>
  <c r="O168" i="7"/>
  <c r="K168" i="7"/>
  <c r="O167" i="7"/>
  <c r="K167" i="7"/>
  <c r="P167" i="7" s="1"/>
  <c r="O166" i="7"/>
  <c r="P166" i="7" s="1"/>
  <c r="K166" i="7"/>
  <c r="O165" i="7"/>
  <c r="K165" i="7"/>
  <c r="P165" i="7" s="1"/>
  <c r="O164" i="7"/>
  <c r="K164" i="7"/>
  <c r="P163" i="7"/>
  <c r="O163" i="7"/>
  <c r="K163" i="7"/>
  <c r="O162" i="7"/>
  <c r="P162" i="7" s="1"/>
  <c r="K162" i="7"/>
  <c r="P161" i="7"/>
  <c r="O161" i="7"/>
  <c r="K161" i="7"/>
  <c r="O160" i="7"/>
  <c r="K160" i="7"/>
  <c r="O159" i="7"/>
  <c r="K159" i="7"/>
  <c r="P159" i="7" s="1"/>
  <c r="O158" i="7"/>
  <c r="P158" i="7" s="1"/>
  <c r="K158" i="7"/>
  <c r="O157" i="7"/>
  <c r="K157" i="7"/>
  <c r="P157" i="7" s="1"/>
  <c r="O156" i="7"/>
  <c r="K156" i="7"/>
  <c r="P155" i="7"/>
  <c r="O155" i="7"/>
  <c r="K155" i="7"/>
  <c r="O154" i="7"/>
  <c r="P154" i="7" s="1"/>
  <c r="K154" i="7"/>
  <c r="P153" i="7"/>
  <c r="O153" i="7"/>
  <c r="K153" i="7"/>
  <c r="O152" i="7"/>
  <c r="K152" i="7"/>
  <c r="O151" i="7"/>
  <c r="K151" i="7"/>
  <c r="P151" i="7" s="1"/>
  <c r="O150" i="7"/>
  <c r="P150" i="7" s="1"/>
  <c r="K150" i="7"/>
  <c r="O149" i="7"/>
  <c r="K149" i="7"/>
  <c r="P149" i="7" s="1"/>
  <c r="O148" i="7"/>
  <c r="K148" i="7"/>
  <c r="P147" i="7"/>
  <c r="O147" i="7"/>
  <c r="K147" i="7"/>
  <c r="O146" i="7"/>
  <c r="P146" i="7" s="1"/>
  <c r="K146" i="7"/>
  <c r="P145" i="7"/>
  <c r="O145" i="7"/>
  <c r="K145" i="7"/>
  <c r="O144" i="7"/>
  <c r="K144" i="7"/>
  <c r="O143" i="7"/>
  <c r="K143" i="7"/>
  <c r="P143" i="7" s="1"/>
  <c r="O142" i="7"/>
  <c r="P142" i="7" s="1"/>
  <c r="K142" i="7"/>
  <c r="O141" i="7"/>
  <c r="K141" i="7"/>
  <c r="P141" i="7" s="1"/>
  <c r="O140" i="7"/>
  <c r="K140" i="7"/>
  <c r="P139" i="7"/>
  <c r="O139" i="7"/>
  <c r="K139" i="7"/>
  <c r="O138" i="7"/>
  <c r="P138" i="7" s="1"/>
  <c r="K138" i="7"/>
  <c r="P137" i="7"/>
  <c r="O137" i="7"/>
  <c r="K137" i="7"/>
  <c r="O136" i="7"/>
  <c r="K136" i="7"/>
  <c r="O135" i="7"/>
  <c r="K135" i="7"/>
  <c r="P135" i="7" s="1"/>
  <c r="O134" i="7"/>
  <c r="P134" i="7" s="1"/>
  <c r="K134" i="7"/>
  <c r="O133" i="7"/>
  <c r="K133" i="7"/>
  <c r="P133" i="7" s="1"/>
  <c r="O132" i="7"/>
  <c r="K132" i="7"/>
  <c r="P131" i="7"/>
  <c r="O131" i="7"/>
  <c r="K131" i="7"/>
  <c r="O130" i="7"/>
  <c r="P130" i="7" s="1"/>
  <c r="K130" i="7"/>
  <c r="P129" i="7"/>
  <c r="O129" i="7"/>
  <c r="K129" i="7"/>
  <c r="O128" i="7"/>
  <c r="K128" i="7"/>
  <c r="O127" i="7"/>
  <c r="K127" i="7"/>
  <c r="P127" i="7" s="1"/>
  <c r="O126" i="7"/>
  <c r="P126" i="7" s="1"/>
  <c r="K126" i="7"/>
  <c r="O125" i="7"/>
  <c r="K125" i="7"/>
  <c r="P125" i="7" s="1"/>
  <c r="O124" i="7"/>
  <c r="K124" i="7"/>
  <c r="P123" i="7"/>
  <c r="O123" i="7"/>
  <c r="K123" i="7"/>
  <c r="O122" i="7"/>
  <c r="P122" i="7" s="1"/>
  <c r="K122" i="7"/>
  <c r="P121" i="7"/>
  <c r="O121" i="7"/>
  <c r="K121" i="7"/>
  <c r="O120" i="7"/>
  <c r="K120" i="7"/>
  <c r="O119" i="7"/>
  <c r="K119" i="7"/>
  <c r="P119" i="7" s="1"/>
  <c r="O118" i="7"/>
  <c r="P118" i="7" s="1"/>
  <c r="K118" i="7"/>
  <c r="O117" i="7"/>
  <c r="K117" i="7"/>
  <c r="P117" i="7" s="1"/>
  <c r="O116" i="7"/>
  <c r="K116" i="7"/>
  <c r="P115" i="7"/>
  <c r="O115" i="7"/>
  <c r="K115" i="7"/>
  <c r="O114" i="7"/>
  <c r="P114" i="7" s="1"/>
  <c r="K114" i="7"/>
  <c r="P113" i="7"/>
  <c r="O113" i="7"/>
  <c r="K113" i="7"/>
  <c r="O112" i="7"/>
  <c r="K112" i="7"/>
  <c r="O111" i="7"/>
  <c r="K111" i="7"/>
  <c r="P111" i="7" s="1"/>
  <c r="O110" i="7"/>
  <c r="P110" i="7" s="1"/>
  <c r="K110" i="7"/>
  <c r="O109" i="7"/>
  <c r="K109" i="7"/>
  <c r="P109" i="7" s="1"/>
  <c r="O108" i="7"/>
  <c r="K108" i="7"/>
  <c r="P107" i="7"/>
  <c r="O107" i="7"/>
  <c r="K107" i="7"/>
  <c r="O106" i="7"/>
  <c r="P106" i="7" s="1"/>
  <c r="K106" i="7"/>
  <c r="P105" i="7"/>
  <c r="O105" i="7"/>
  <c r="K105" i="7"/>
  <c r="O104" i="7"/>
  <c r="K104" i="7"/>
  <c r="O103" i="7"/>
  <c r="K103" i="7"/>
  <c r="P103" i="7" s="1"/>
  <c r="O102" i="7"/>
  <c r="P102" i="7" s="1"/>
  <c r="K102" i="7"/>
  <c r="O101" i="7"/>
  <c r="K101" i="7"/>
  <c r="P101" i="7" s="1"/>
  <c r="O100" i="7"/>
  <c r="K100" i="7"/>
  <c r="P99" i="7"/>
  <c r="O99" i="7"/>
  <c r="K99" i="7"/>
  <c r="O98" i="7"/>
  <c r="P98" i="7" s="1"/>
  <c r="K98" i="7"/>
  <c r="P97" i="7"/>
  <c r="O97" i="7"/>
  <c r="K97" i="7"/>
  <c r="O96" i="7"/>
  <c r="K96" i="7"/>
  <c r="O95" i="7"/>
  <c r="K95" i="7"/>
  <c r="P95" i="7" s="1"/>
  <c r="O94" i="7"/>
  <c r="P94" i="7" s="1"/>
  <c r="K94" i="7"/>
  <c r="O93" i="7"/>
  <c r="K93" i="7"/>
  <c r="P93" i="7" s="1"/>
  <c r="O92" i="7"/>
  <c r="K92" i="7"/>
  <c r="P91" i="7"/>
  <c r="O91" i="7"/>
  <c r="K91" i="7"/>
  <c r="O90" i="7"/>
  <c r="P90" i="7" s="1"/>
  <c r="K90" i="7"/>
  <c r="P89" i="7"/>
  <c r="O89" i="7"/>
  <c r="K89" i="7"/>
  <c r="O88" i="7"/>
  <c r="K88" i="7"/>
  <c r="O87" i="7"/>
  <c r="K87" i="7"/>
  <c r="P87" i="7" s="1"/>
  <c r="P86" i="7"/>
  <c r="O86" i="7"/>
  <c r="K86" i="7"/>
  <c r="P85" i="7"/>
  <c r="O85" i="7"/>
  <c r="K85" i="7"/>
  <c r="O84" i="7"/>
  <c r="K84" i="7"/>
  <c r="P84" i="7" s="1"/>
  <c r="P83" i="7"/>
  <c r="O83" i="7"/>
  <c r="K83" i="7"/>
  <c r="P82" i="7"/>
  <c r="O82" i="7"/>
  <c r="K82" i="7"/>
  <c r="O81" i="7"/>
  <c r="K81" i="7"/>
  <c r="P81" i="7" s="1"/>
  <c r="O80" i="7"/>
  <c r="K80" i="7"/>
  <c r="P79" i="7"/>
  <c r="O79" i="7"/>
  <c r="K79" i="7"/>
  <c r="O78" i="7"/>
  <c r="P78" i="7" s="1"/>
  <c r="K78" i="7"/>
  <c r="O77" i="7"/>
  <c r="K77" i="7"/>
  <c r="P77" i="7" s="1"/>
  <c r="O76" i="7"/>
  <c r="K76" i="7"/>
  <c r="O75" i="7"/>
  <c r="K75" i="7"/>
  <c r="P75" i="7" s="1"/>
  <c r="P74" i="7"/>
  <c r="O74" i="7"/>
  <c r="K74" i="7"/>
  <c r="P73" i="7"/>
  <c r="O73" i="7"/>
  <c r="K73" i="7"/>
  <c r="O72" i="7"/>
  <c r="K72" i="7"/>
  <c r="O71" i="7"/>
  <c r="K71" i="7"/>
  <c r="P71" i="7" s="1"/>
  <c r="P70" i="7"/>
  <c r="O70" i="7"/>
  <c r="K70" i="7"/>
  <c r="P69" i="7"/>
  <c r="O69" i="7"/>
  <c r="K69" i="7"/>
  <c r="O68" i="7"/>
  <c r="K68" i="7"/>
  <c r="P68" i="7" s="1"/>
  <c r="P67" i="7"/>
  <c r="O67" i="7"/>
  <c r="K67" i="7"/>
  <c r="P66" i="7"/>
  <c r="O66" i="7"/>
  <c r="K66" i="7"/>
  <c r="O65" i="7"/>
  <c r="K65" i="7"/>
  <c r="P65" i="7" s="1"/>
  <c r="O64" i="7"/>
  <c r="K64" i="7"/>
  <c r="P63" i="7"/>
  <c r="O63" i="7"/>
  <c r="K63" i="7"/>
  <c r="O62" i="7"/>
  <c r="P62" i="7" s="1"/>
  <c r="K62" i="7"/>
  <c r="O61" i="7"/>
  <c r="K61" i="7"/>
  <c r="P61" i="7" s="1"/>
  <c r="O60" i="7"/>
  <c r="K60" i="7"/>
  <c r="O59" i="7"/>
  <c r="K59" i="7"/>
  <c r="P59" i="7" s="1"/>
  <c r="P58" i="7"/>
  <c r="O58" i="7"/>
  <c r="K58" i="7"/>
  <c r="P57" i="7"/>
  <c r="O57" i="7"/>
  <c r="K57" i="7"/>
  <c r="O56" i="7"/>
  <c r="K56" i="7"/>
  <c r="O55" i="7"/>
  <c r="K55" i="7"/>
  <c r="P55" i="7" s="1"/>
  <c r="P54" i="7"/>
  <c r="O54" i="7"/>
  <c r="K54" i="7"/>
  <c r="P53" i="7"/>
  <c r="O53" i="7"/>
  <c r="K53" i="7"/>
  <c r="O52" i="7"/>
  <c r="K52" i="7"/>
  <c r="P52" i="7" s="1"/>
  <c r="P51" i="7"/>
  <c r="O51" i="7"/>
  <c r="K51" i="7"/>
  <c r="P50" i="7"/>
  <c r="O50" i="7"/>
  <c r="K50" i="7"/>
  <c r="O49" i="7"/>
  <c r="K49" i="7"/>
  <c r="P49" i="7" s="1"/>
  <c r="O48" i="7"/>
  <c r="K48" i="7"/>
  <c r="P47" i="7"/>
  <c r="O47" i="7"/>
  <c r="K47" i="7"/>
  <c r="O46" i="7"/>
  <c r="P46" i="7" s="1"/>
  <c r="K46" i="7"/>
  <c r="O45" i="7"/>
  <c r="K45" i="7"/>
  <c r="P45" i="7" s="1"/>
  <c r="O44" i="7"/>
  <c r="K44" i="7"/>
  <c r="O43" i="7"/>
  <c r="K43" i="7"/>
  <c r="P43" i="7" s="1"/>
  <c r="P42" i="7"/>
  <c r="O42" i="7"/>
  <c r="K42" i="7"/>
  <c r="P41" i="7"/>
  <c r="O41" i="7"/>
  <c r="K41" i="7"/>
  <c r="P40" i="7"/>
  <c r="O40" i="7"/>
  <c r="K40" i="7"/>
  <c r="O39" i="7"/>
  <c r="K39" i="7"/>
  <c r="P39" i="7" s="1"/>
  <c r="O38" i="7"/>
  <c r="K38" i="7"/>
  <c r="P38" i="7" s="1"/>
  <c r="P37" i="7"/>
  <c r="O37" i="7"/>
  <c r="K37" i="7"/>
  <c r="P36" i="7"/>
  <c r="O36" i="7"/>
  <c r="O186" i="7" s="1"/>
  <c r="K36" i="7"/>
  <c r="K186" i="7" s="1"/>
  <c r="T26" i="2" s="1"/>
  <c r="N29" i="7"/>
  <c r="E25" i="8" s="1"/>
  <c r="M29" i="7"/>
  <c r="E24" i="8" s="1"/>
  <c r="L29" i="7"/>
  <c r="E23" i="8" s="1"/>
  <c r="I29" i="7"/>
  <c r="H29" i="7"/>
  <c r="G29" i="7"/>
  <c r="F29" i="7"/>
  <c r="E29" i="7"/>
  <c r="O28" i="7"/>
  <c r="K28" i="7"/>
  <c r="P28" i="7" s="1"/>
  <c r="P27" i="7"/>
  <c r="O27" i="7"/>
  <c r="K27" i="7"/>
  <c r="P26" i="7"/>
  <c r="O26" i="7"/>
  <c r="K26" i="7"/>
  <c r="O25" i="7"/>
  <c r="K25" i="7"/>
  <c r="P25" i="7" s="1"/>
  <c r="O24" i="7"/>
  <c r="K24" i="7"/>
  <c r="P24" i="7" s="1"/>
  <c r="P23" i="7"/>
  <c r="O23" i="7"/>
  <c r="K23" i="7"/>
  <c r="P22" i="7"/>
  <c r="O22" i="7"/>
  <c r="K22" i="7"/>
  <c r="O21" i="7"/>
  <c r="K21" i="7"/>
  <c r="P21" i="7" s="1"/>
  <c r="O20" i="7"/>
  <c r="K20" i="7"/>
  <c r="P20" i="7" s="1"/>
  <c r="P19" i="7"/>
  <c r="O19" i="7"/>
  <c r="K19" i="7"/>
  <c r="P18" i="7"/>
  <c r="O18" i="7"/>
  <c r="K18" i="7"/>
  <c r="O17" i="7"/>
  <c r="K17" i="7"/>
  <c r="P17" i="7" s="1"/>
  <c r="O16" i="7"/>
  <c r="K16" i="7"/>
  <c r="P16" i="7" s="1"/>
  <c r="P15" i="7"/>
  <c r="O15" i="7"/>
  <c r="K15" i="7"/>
  <c r="P14" i="7"/>
  <c r="O14" i="7"/>
  <c r="K14" i="7"/>
  <c r="O13" i="7"/>
  <c r="K13" i="7"/>
  <c r="P13" i="7" s="1"/>
  <c r="O12" i="7"/>
  <c r="K12" i="7"/>
  <c r="P12" i="7" s="1"/>
  <c r="P11" i="7"/>
  <c r="O11" i="7"/>
  <c r="K11" i="7"/>
  <c r="P10" i="7"/>
  <c r="O10" i="7"/>
  <c r="K10" i="7"/>
  <c r="O9" i="7"/>
  <c r="O29" i="7" s="1"/>
  <c r="K9" i="7"/>
  <c r="P9" i="7" s="1"/>
  <c r="O8" i="7"/>
  <c r="K8" i="7"/>
  <c r="P8" i="7" s="1"/>
  <c r="P29" i="7" s="1"/>
  <c r="C34" i="8" s="1"/>
  <c r="R155" i="5"/>
  <c r="P155" i="5"/>
  <c r="N155" i="5"/>
  <c r="H155" i="5"/>
  <c r="G155" i="5"/>
  <c r="F155" i="5"/>
  <c r="K154" i="5"/>
  <c r="K153" i="5"/>
  <c r="K152" i="5"/>
  <c r="K151" i="5"/>
  <c r="K150" i="5"/>
  <c r="K149" i="5"/>
  <c r="K148" i="5"/>
  <c r="K147" i="5"/>
  <c r="K146" i="5"/>
  <c r="K145" i="5"/>
  <c r="K144" i="5"/>
  <c r="K143" i="5"/>
  <c r="K142" i="5"/>
  <c r="K141" i="5"/>
  <c r="K140" i="5"/>
  <c r="K139" i="5"/>
  <c r="K138" i="5"/>
  <c r="K137" i="5"/>
  <c r="K136" i="5"/>
  <c r="K135" i="5"/>
  <c r="K134" i="5"/>
  <c r="K133" i="5"/>
  <c r="K132" i="5"/>
  <c r="K131" i="5"/>
  <c r="K130" i="5"/>
  <c r="K129" i="5"/>
  <c r="K128" i="5"/>
  <c r="K127" i="5"/>
  <c r="K126" i="5"/>
  <c r="K125" i="5"/>
  <c r="K124" i="5"/>
  <c r="K123" i="5"/>
  <c r="K122" i="5"/>
  <c r="K121" i="5"/>
  <c r="K120" i="5"/>
  <c r="K119" i="5"/>
  <c r="K118" i="5"/>
  <c r="K117" i="5"/>
  <c r="K116" i="5"/>
  <c r="K115" i="5"/>
  <c r="K114" i="5"/>
  <c r="K113" i="5"/>
  <c r="K112" i="5"/>
  <c r="K111" i="5"/>
  <c r="K110" i="5"/>
  <c r="K109" i="5"/>
  <c r="K108" i="5"/>
  <c r="K107" i="5"/>
  <c r="K106" i="5"/>
  <c r="K105" i="5"/>
  <c r="K104" i="5"/>
  <c r="K103" i="5"/>
  <c r="K102" i="5"/>
  <c r="K101" i="5"/>
  <c r="K100" i="5"/>
  <c r="K99" i="5"/>
  <c r="K98" i="5"/>
  <c r="K97" i="5"/>
  <c r="K96" i="5"/>
  <c r="K95" i="5"/>
  <c r="K94" i="5"/>
  <c r="K93" i="5"/>
  <c r="K92" i="5"/>
  <c r="K91" i="5"/>
  <c r="K90" i="5"/>
  <c r="K89" i="5"/>
  <c r="K88" i="5"/>
  <c r="K87" i="5"/>
  <c r="K86" i="5"/>
  <c r="K85" i="5"/>
  <c r="K84" i="5"/>
  <c r="K83" i="5"/>
  <c r="K82" i="5"/>
  <c r="K81" i="5"/>
  <c r="K80" i="5"/>
  <c r="K79" i="5"/>
  <c r="K78" i="5"/>
  <c r="K77" i="5"/>
  <c r="K76" i="5"/>
  <c r="K75" i="5"/>
  <c r="K74" i="5"/>
  <c r="K73" i="5"/>
  <c r="K72" i="5"/>
  <c r="K71" i="5"/>
  <c r="K70" i="5"/>
  <c r="K69" i="5"/>
  <c r="K68" i="5"/>
  <c r="K67" i="5"/>
  <c r="K66" i="5"/>
  <c r="K65" i="5"/>
  <c r="K64" i="5"/>
  <c r="K63" i="5"/>
  <c r="K62" i="5"/>
  <c r="K61" i="5"/>
  <c r="K60" i="5"/>
  <c r="K59" i="5"/>
  <c r="K58" i="5"/>
  <c r="K57" i="5"/>
  <c r="K56" i="5"/>
  <c r="K55" i="5"/>
  <c r="K54" i="5"/>
  <c r="K53" i="5"/>
  <c r="K52" i="5"/>
  <c r="K51" i="5"/>
  <c r="K50" i="5"/>
  <c r="K49" i="5"/>
  <c r="K48" i="5"/>
  <c r="K47" i="5"/>
  <c r="K46" i="5"/>
  <c r="K45" i="5"/>
  <c r="K44" i="5"/>
  <c r="K43" i="5"/>
  <c r="K42" i="5"/>
  <c r="K41" i="5"/>
  <c r="K40" i="5"/>
  <c r="K39" i="5"/>
  <c r="K38" i="5"/>
  <c r="K37" i="5"/>
  <c r="K36" i="5"/>
  <c r="K35" i="5"/>
  <c r="K34" i="5"/>
  <c r="K155" i="5" s="1"/>
  <c r="T25" i="2" s="1"/>
  <c r="R28" i="5"/>
  <c r="P28" i="5"/>
  <c r="N28" i="5"/>
  <c r="H28" i="5"/>
  <c r="G28" i="5"/>
  <c r="F28" i="5"/>
  <c r="K27" i="5"/>
  <c r="K26" i="5"/>
  <c r="K25" i="5"/>
  <c r="K24" i="5"/>
  <c r="K23" i="5"/>
  <c r="K22" i="5"/>
  <c r="K21" i="5"/>
  <c r="K20" i="5"/>
  <c r="K19" i="5"/>
  <c r="K18" i="5"/>
  <c r="K17" i="5"/>
  <c r="K16" i="5"/>
  <c r="K15" i="5"/>
  <c r="K14" i="5"/>
  <c r="K13" i="5"/>
  <c r="K12" i="5"/>
  <c r="K11" i="5"/>
  <c r="K10" i="5"/>
  <c r="K9" i="5"/>
  <c r="K8" i="5"/>
  <c r="C26" i="4"/>
  <c r="D135" i="3"/>
  <c r="Q17" i="8" s="1"/>
  <c r="Q19" i="8" s="1"/>
  <c r="F134" i="3"/>
  <c r="F133" i="3"/>
  <c r="F132" i="3"/>
  <c r="F131" i="3"/>
  <c r="F130" i="3"/>
  <c r="F129" i="3"/>
  <c r="F128" i="3"/>
  <c r="F127" i="3"/>
  <c r="F126" i="3"/>
  <c r="F125" i="3"/>
  <c r="F124" i="3"/>
  <c r="F123" i="3"/>
  <c r="F122" i="3"/>
  <c r="F121" i="3"/>
  <c r="F120" i="3"/>
  <c r="F119" i="3"/>
  <c r="F118" i="3"/>
  <c r="F117" i="3"/>
  <c r="F116" i="3"/>
  <c r="F115" i="3"/>
  <c r="F114" i="3"/>
  <c r="F113" i="3"/>
  <c r="F112" i="3"/>
  <c r="F111" i="3"/>
  <c r="F110" i="3"/>
  <c r="F109" i="3"/>
  <c r="F108" i="3"/>
  <c r="F107" i="3"/>
  <c r="F106" i="3"/>
  <c r="F105" i="3"/>
  <c r="F104" i="3"/>
  <c r="F103" i="3"/>
  <c r="F102" i="3"/>
  <c r="F101" i="3"/>
  <c r="F100" i="3"/>
  <c r="F99" i="3"/>
  <c r="F98" i="3"/>
  <c r="F97" i="3"/>
  <c r="F96" i="3"/>
  <c r="F95" i="3"/>
  <c r="F94" i="3"/>
  <c r="F93" i="3"/>
  <c r="F92" i="3"/>
  <c r="F91" i="3"/>
  <c r="F90" i="3"/>
  <c r="F89" i="3"/>
  <c r="F88" i="3"/>
  <c r="F87" i="3"/>
  <c r="F86" i="3"/>
  <c r="F85" i="3"/>
  <c r="F84" i="3"/>
  <c r="F83" i="3"/>
  <c r="F82" i="3"/>
  <c r="F81" i="3"/>
  <c r="F80" i="3"/>
  <c r="F79" i="3"/>
  <c r="F78" i="3"/>
  <c r="F77" i="3"/>
  <c r="F76" i="3"/>
  <c r="F75" i="3"/>
  <c r="F74" i="3"/>
  <c r="F73" i="3"/>
  <c r="F72" i="3"/>
  <c r="F71" i="3"/>
  <c r="F70" i="3"/>
  <c r="F69" i="3"/>
  <c r="F68" i="3"/>
  <c r="F67" i="3"/>
  <c r="F66" i="3"/>
  <c r="F65" i="3"/>
  <c r="F64" i="3"/>
  <c r="F63" i="3"/>
  <c r="F62" i="3"/>
  <c r="F61" i="3"/>
  <c r="F60" i="3"/>
  <c r="F59" i="3"/>
  <c r="F58" i="3"/>
  <c r="F57" i="3"/>
  <c r="F56" i="3"/>
  <c r="F55" i="3"/>
  <c r="F54" i="3"/>
  <c r="F53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D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K28" i="5" l="1"/>
  <c r="T19" i="2" s="1"/>
  <c r="D12" i="4"/>
  <c r="D14" i="4"/>
  <c r="D34" i="4"/>
  <c r="D36" i="4"/>
  <c r="D50" i="4"/>
  <c r="D52" i="4"/>
  <c r="D54" i="4"/>
  <c r="C54" i="4"/>
  <c r="D58" i="4"/>
  <c r="C58" i="4"/>
  <c r="D62" i="4"/>
  <c r="C62" i="4"/>
  <c r="D66" i="4"/>
  <c r="C66" i="4"/>
  <c r="D70" i="4"/>
  <c r="C70" i="4"/>
  <c r="D74" i="4"/>
  <c r="C74" i="4"/>
  <c r="D78" i="4"/>
  <c r="C78" i="4"/>
  <c r="D82" i="4"/>
  <c r="C82" i="4"/>
  <c r="D86" i="4"/>
  <c r="C86" i="4"/>
  <c r="D90" i="4"/>
  <c r="C90" i="4"/>
  <c r="D94" i="4"/>
  <c r="C94" i="4"/>
  <c r="D98" i="4"/>
  <c r="C98" i="4"/>
  <c r="D102" i="4"/>
  <c r="C102" i="4"/>
  <c r="D106" i="4"/>
  <c r="C106" i="4"/>
  <c r="C110" i="4"/>
  <c r="D110" i="4"/>
  <c r="K29" i="7"/>
  <c r="T20" i="2" s="1"/>
  <c r="P18" i="2"/>
  <c r="C31" i="8"/>
  <c r="I40" i="8" s="1"/>
  <c r="P48" i="7"/>
  <c r="P64" i="7"/>
  <c r="P80" i="7"/>
  <c r="P92" i="7"/>
  <c r="P100" i="7"/>
  <c r="P108" i="7"/>
  <c r="P116" i="7"/>
  <c r="P124" i="7"/>
  <c r="P132" i="7"/>
  <c r="P140" i="7"/>
  <c r="P148" i="7"/>
  <c r="P156" i="7"/>
  <c r="P164" i="7"/>
  <c r="P172" i="7"/>
  <c r="P180" i="7"/>
  <c r="D16" i="4"/>
  <c r="D18" i="4"/>
  <c r="D38" i="4"/>
  <c r="D40" i="4"/>
  <c r="P44" i="7"/>
  <c r="P186" i="7" s="1"/>
  <c r="M34" i="8" s="1"/>
  <c r="S40" i="8" s="1"/>
  <c r="S42" i="8" s="1"/>
  <c r="P60" i="7"/>
  <c r="P76" i="7"/>
  <c r="C149" i="6"/>
  <c r="C147" i="6"/>
  <c r="C141" i="6"/>
  <c r="C139" i="6"/>
  <c r="C133" i="6"/>
  <c r="C131" i="6"/>
  <c r="C125" i="6"/>
  <c r="C123" i="6"/>
  <c r="C117" i="6"/>
  <c r="C115" i="6"/>
  <c r="C109" i="6"/>
  <c r="C107" i="6"/>
  <c r="C101" i="6"/>
  <c r="C99" i="6"/>
  <c r="C93" i="6"/>
  <c r="C91" i="6"/>
  <c r="C89" i="6"/>
  <c r="C85" i="6"/>
  <c r="C83" i="6"/>
  <c r="C81" i="6"/>
  <c r="C77" i="6"/>
  <c r="C75" i="6"/>
  <c r="C73" i="6"/>
  <c r="C69" i="6"/>
  <c r="C67" i="6"/>
  <c r="C65" i="6"/>
  <c r="C61" i="6"/>
  <c r="C59" i="6"/>
  <c r="C57" i="6"/>
  <c r="C53" i="6"/>
  <c r="C51" i="6"/>
  <c r="C49" i="6"/>
  <c r="C45" i="6"/>
  <c r="C43" i="6"/>
  <c r="C41" i="6"/>
  <c r="C37" i="6"/>
  <c r="C35" i="6"/>
  <c r="C33" i="6"/>
  <c r="C32" i="4"/>
  <c r="D112" i="4"/>
  <c r="C112" i="4"/>
  <c r="P56" i="7"/>
  <c r="P72" i="7"/>
  <c r="P88" i="7"/>
  <c r="P96" i="7"/>
  <c r="P104" i="7"/>
  <c r="P112" i="7"/>
  <c r="P120" i="7"/>
  <c r="P128" i="7"/>
  <c r="P136" i="7"/>
  <c r="P144" i="7"/>
  <c r="P152" i="7"/>
  <c r="P160" i="7"/>
  <c r="P168" i="7"/>
  <c r="P176" i="7"/>
  <c r="P184" i="7"/>
  <c r="C26" i="6"/>
  <c r="D8" i="4"/>
  <c r="D10" i="4"/>
  <c r="D24" i="4"/>
  <c r="D32" i="4"/>
  <c r="D46" i="4"/>
  <c r="D48" i="4"/>
  <c r="D115" i="4"/>
  <c r="C115" i="4"/>
  <c r="D5" i="4"/>
  <c r="D118" i="4"/>
  <c r="C120" i="4"/>
  <c r="D130" i="4"/>
  <c r="C7" i="6"/>
  <c r="C9" i="6"/>
  <c r="C11" i="6"/>
  <c r="C13" i="6"/>
  <c r="C15" i="6"/>
  <c r="C17" i="6"/>
  <c r="C19" i="6"/>
  <c r="C21" i="6"/>
  <c r="C23" i="6"/>
  <c r="C25" i="6"/>
  <c r="C32" i="6"/>
  <c r="C34" i="6"/>
  <c r="C36" i="6"/>
  <c r="C38" i="6"/>
  <c r="C40" i="6"/>
  <c r="C42" i="6"/>
  <c r="C44" i="6"/>
  <c r="C46" i="6"/>
  <c r="C48" i="6"/>
  <c r="C50" i="6"/>
  <c r="C52" i="6"/>
  <c r="C54" i="6"/>
  <c r="C56" i="6"/>
  <c r="C58" i="6"/>
  <c r="C60" i="6"/>
  <c r="C62" i="6"/>
  <c r="C64" i="6"/>
  <c r="C66" i="6"/>
  <c r="C68" i="6"/>
  <c r="C70" i="6"/>
  <c r="C72" i="6"/>
  <c r="C74" i="6"/>
  <c r="C76" i="6"/>
  <c r="C78" i="6"/>
  <c r="C80" i="6"/>
  <c r="C82" i="6"/>
  <c r="C84" i="6"/>
  <c r="C86" i="6"/>
  <c r="C88" i="6"/>
  <c r="C90" i="6"/>
  <c r="C92" i="6"/>
  <c r="C94" i="6"/>
  <c r="C96" i="6"/>
  <c r="C98" i="6"/>
  <c r="C100" i="6"/>
  <c r="C102" i="6"/>
  <c r="C104" i="6"/>
  <c r="C106" i="6"/>
  <c r="C108" i="6"/>
  <c r="C110" i="6"/>
  <c r="C112" i="6"/>
  <c r="C114" i="6"/>
  <c r="C116" i="6"/>
  <c r="C118" i="6"/>
  <c r="C120" i="6"/>
  <c r="C122" i="6"/>
  <c r="C124" i="6"/>
  <c r="C126" i="6"/>
  <c r="C128" i="6"/>
  <c r="C130" i="6"/>
  <c r="C132" i="6"/>
  <c r="C134" i="6"/>
  <c r="C136" i="6"/>
  <c r="C138" i="6"/>
  <c r="C140" i="6"/>
  <c r="C142" i="6"/>
  <c r="C144" i="6"/>
  <c r="C146" i="6"/>
  <c r="C150" i="6"/>
  <c r="C111" i="4"/>
  <c r="D114" i="4"/>
  <c r="C119" i="4"/>
  <c r="D122" i="4"/>
  <c r="D124" i="4"/>
  <c r="C151" i="6"/>
  <c r="C8" i="6"/>
  <c r="C10" i="6"/>
  <c r="C12" i="6"/>
  <c r="C14" i="6"/>
  <c r="C16" i="6"/>
  <c r="C18" i="6"/>
  <c r="C20" i="6"/>
  <c r="C22" i="6"/>
  <c r="C24" i="6"/>
  <c r="C148" i="6"/>
  <c r="C152" i="6"/>
  <c r="D51" i="6" l="1"/>
  <c r="E51" i="6"/>
  <c r="D83" i="6"/>
  <c r="E83" i="6"/>
  <c r="D107" i="6"/>
  <c r="E107" i="6"/>
  <c r="D123" i="6"/>
  <c r="E123" i="6"/>
  <c r="D147" i="6"/>
  <c r="E147" i="6"/>
  <c r="D16" i="6"/>
  <c r="E16" i="6" s="1"/>
  <c r="D146" i="6"/>
  <c r="E146" i="6"/>
  <c r="D122" i="6"/>
  <c r="E122" i="6" s="1"/>
  <c r="D90" i="6"/>
  <c r="E90" i="6"/>
  <c r="D66" i="6"/>
  <c r="E66" i="6" s="1"/>
  <c r="D50" i="6"/>
  <c r="E50" i="6"/>
  <c r="D21" i="6"/>
  <c r="E21" i="6" s="1"/>
  <c r="D26" i="6"/>
  <c r="E26" i="6"/>
  <c r="D43" i="6"/>
  <c r="E43" i="6" s="1"/>
  <c r="D75" i="6"/>
  <c r="E75" i="6"/>
  <c r="D115" i="6"/>
  <c r="E115" i="6" s="1"/>
  <c r="D22" i="6"/>
  <c r="E22" i="6"/>
  <c r="D128" i="6"/>
  <c r="E128" i="6" s="1"/>
  <c r="D37" i="6"/>
  <c r="E37" i="6"/>
  <c r="D45" i="6"/>
  <c r="E45" i="6" s="1"/>
  <c r="D53" i="6"/>
  <c r="E53" i="6"/>
  <c r="D61" i="6"/>
  <c r="E61" i="6" s="1"/>
  <c r="D69" i="6"/>
  <c r="E69" i="6"/>
  <c r="D77" i="6"/>
  <c r="E77" i="6" s="1"/>
  <c r="D85" i="6"/>
  <c r="E85" i="6"/>
  <c r="D93" i="6"/>
  <c r="E93" i="6" s="1"/>
  <c r="D101" i="6"/>
  <c r="E101" i="6"/>
  <c r="D109" i="6"/>
  <c r="E109" i="6" s="1"/>
  <c r="D117" i="6"/>
  <c r="E117" i="6"/>
  <c r="D125" i="6"/>
  <c r="E125" i="6" s="1"/>
  <c r="D133" i="6"/>
  <c r="E133" i="6"/>
  <c r="D141" i="6"/>
  <c r="E141" i="6" s="1"/>
  <c r="D149" i="6"/>
  <c r="E149" i="6"/>
  <c r="D130" i="6"/>
  <c r="E130" i="6" s="1"/>
  <c r="D106" i="6"/>
  <c r="E106" i="6"/>
  <c r="D82" i="6"/>
  <c r="E82" i="6" s="1"/>
  <c r="D74" i="6"/>
  <c r="E74" i="6"/>
  <c r="D58" i="6"/>
  <c r="E58" i="6" s="1"/>
  <c r="D34" i="6"/>
  <c r="E34" i="6"/>
  <c r="D13" i="6"/>
  <c r="E13" i="6" s="1"/>
  <c r="D35" i="6"/>
  <c r="E35" i="6"/>
  <c r="D67" i="6"/>
  <c r="E67" i="6" s="1"/>
  <c r="D99" i="6"/>
  <c r="E99" i="6"/>
  <c r="D139" i="6"/>
  <c r="E139" i="6" s="1"/>
  <c r="D14" i="6"/>
  <c r="E14" i="6"/>
  <c r="D151" i="6"/>
  <c r="E151" i="6" s="1"/>
  <c r="D144" i="6"/>
  <c r="E144" i="6"/>
  <c r="D120" i="6"/>
  <c r="E120" i="6" s="1"/>
  <c r="D104" i="6"/>
  <c r="E104" i="6"/>
  <c r="D88" i="6"/>
  <c r="E88" i="6" s="1"/>
  <c r="D72" i="6"/>
  <c r="E72" i="6"/>
  <c r="D56" i="6"/>
  <c r="E56" i="6" s="1"/>
  <c r="D40" i="6"/>
  <c r="E40" i="6"/>
  <c r="D11" i="6"/>
  <c r="E11" i="6" s="1"/>
  <c r="D12" i="6"/>
  <c r="E12" i="6"/>
  <c r="D142" i="6"/>
  <c r="E142" i="6" s="1"/>
  <c r="D134" i="6"/>
  <c r="E134" i="6"/>
  <c r="D126" i="6"/>
  <c r="E126" i="6" s="1"/>
  <c r="D118" i="6"/>
  <c r="E118" i="6"/>
  <c r="D110" i="6"/>
  <c r="E110" i="6" s="1"/>
  <c r="D102" i="6"/>
  <c r="E102" i="6"/>
  <c r="D94" i="6"/>
  <c r="E94" i="6" s="1"/>
  <c r="D86" i="6"/>
  <c r="E86" i="6"/>
  <c r="D78" i="6"/>
  <c r="E78" i="6" s="1"/>
  <c r="D70" i="6"/>
  <c r="E70" i="6"/>
  <c r="D62" i="6"/>
  <c r="E62" i="6" s="1"/>
  <c r="D54" i="6"/>
  <c r="E54" i="6"/>
  <c r="D46" i="6"/>
  <c r="E46" i="6" s="1"/>
  <c r="D38" i="6"/>
  <c r="E38" i="6"/>
  <c r="D25" i="6"/>
  <c r="E25" i="6" s="1"/>
  <c r="D17" i="6"/>
  <c r="E17" i="6"/>
  <c r="D9" i="6"/>
  <c r="E9" i="6" s="1"/>
  <c r="C133" i="4"/>
  <c r="Q24" i="2" s="1"/>
  <c r="C39" i="6"/>
  <c r="C47" i="6"/>
  <c r="C55" i="6"/>
  <c r="C63" i="6"/>
  <c r="C71" i="6"/>
  <c r="C79" i="6"/>
  <c r="C87" i="6"/>
  <c r="C95" i="6"/>
  <c r="C103" i="6"/>
  <c r="C111" i="6"/>
  <c r="C119" i="6"/>
  <c r="C127" i="6"/>
  <c r="C135" i="6"/>
  <c r="C143" i="6"/>
  <c r="X21" i="2"/>
  <c r="I19" i="2"/>
  <c r="D24" i="6"/>
  <c r="E24" i="6" s="1"/>
  <c r="D8" i="6"/>
  <c r="E8" i="6"/>
  <c r="D138" i="6"/>
  <c r="E138" i="6" s="1"/>
  <c r="D114" i="6"/>
  <c r="E114" i="6"/>
  <c r="D98" i="6"/>
  <c r="E98" i="6" s="1"/>
  <c r="D42" i="6"/>
  <c r="E42" i="6"/>
  <c r="D59" i="6"/>
  <c r="E59" i="6" s="1"/>
  <c r="D91" i="6"/>
  <c r="E91" i="6"/>
  <c r="D131" i="6"/>
  <c r="E131" i="6" s="1"/>
  <c r="D136" i="6"/>
  <c r="E136" i="6"/>
  <c r="D112" i="6"/>
  <c r="E112" i="6" s="1"/>
  <c r="D96" i="6"/>
  <c r="E96" i="6"/>
  <c r="D80" i="6"/>
  <c r="E80" i="6" s="1"/>
  <c r="D64" i="6"/>
  <c r="E64" i="6"/>
  <c r="D48" i="6"/>
  <c r="E48" i="6" s="1"/>
  <c r="D32" i="6"/>
  <c r="E32" i="6"/>
  <c r="D19" i="6"/>
  <c r="E19" i="6" s="1"/>
  <c r="D152" i="6"/>
  <c r="E152" i="6"/>
  <c r="D20" i="6"/>
  <c r="E20" i="6" s="1"/>
  <c r="D148" i="6"/>
  <c r="E148" i="6"/>
  <c r="D18" i="6"/>
  <c r="E18" i="6" s="1"/>
  <c r="D10" i="6"/>
  <c r="E10" i="6"/>
  <c r="D150" i="6"/>
  <c r="E150" i="6" s="1"/>
  <c r="D140" i="6"/>
  <c r="E140" i="6"/>
  <c r="D132" i="6"/>
  <c r="E132" i="6" s="1"/>
  <c r="D124" i="6"/>
  <c r="E124" i="6"/>
  <c r="D116" i="6"/>
  <c r="E116" i="6" s="1"/>
  <c r="D108" i="6"/>
  <c r="E108" i="6"/>
  <c r="D100" i="6"/>
  <c r="E100" i="6" s="1"/>
  <c r="D92" i="6"/>
  <c r="E92" i="6"/>
  <c r="D84" i="6"/>
  <c r="E84" i="6" s="1"/>
  <c r="D76" i="6"/>
  <c r="E76" i="6"/>
  <c r="D68" i="6"/>
  <c r="E68" i="6" s="1"/>
  <c r="D60" i="6"/>
  <c r="E60" i="6"/>
  <c r="D52" i="6"/>
  <c r="E52" i="6" s="1"/>
  <c r="D44" i="6"/>
  <c r="E44" i="6"/>
  <c r="D36" i="6"/>
  <c r="E36" i="6" s="1"/>
  <c r="D23" i="6"/>
  <c r="E23" i="6"/>
  <c r="D15" i="6"/>
  <c r="E15" i="6" s="1"/>
  <c r="D7" i="6"/>
  <c r="E7" i="6"/>
  <c r="D33" i="6"/>
  <c r="E33" i="6" s="1"/>
  <c r="D41" i="6"/>
  <c r="E41" i="6"/>
  <c r="D49" i="6"/>
  <c r="E49" i="6" s="1"/>
  <c r="D57" i="6"/>
  <c r="E57" i="6"/>
  <c r="D65" i="6"/>
  <c r="E65" i="6" s="1"/>
  <c r="D73" i="6"/>
  <c r="E73" i="6"/>
  <c r="D81" i="6"/>
  <c r="E81" i="6" s="1"/>
  <c r="D89" i="6"/>
  <c r="E89" i="6"/>
  <c r="C97" i="6"/>
  <c r="C105" i="6"/>
  <c r="C113" i="6"/>
  <c r="C121" i="6"/>
  <c r="C129" i="6"/>
  <c r="C137" i="6"/>
  <c r="C145" i="6"/>
  <c r="I42" i="8"/>
  <c r="D39" i="6" l="1"/>
  <c r="E39" i="6"/>
  <c r="D121" i="6"/>
  <c r="E121" i="6"/>
  <c r="D127" i="6"/>
  <c r="E127" i="6"/>
  <c r="D145" i="6"/>
  <c r="E145" i="6"/>
  <c r="D113" i="6"/>
  <c r="E113" i="6"/>
  <c r="D27" i="6"/>
  <c r="D153" i="6"/>
  <c r="D119" i="6"/>
  <c r="E119" i="6"/>
  <c r="D87" i="6"/>
  <c r="E87" i="6"/>
  <c r="D55" i="6"/>
  <c r="E55" i="6"/>
  <c r="D97" i="6"/>
  <c r="E97" i="6"/>
  <c r="D135" i="6"/>
  <c r="E135" i="6"/>
  <c r="D71" i="6"/>
  <c r="E71" i="6"/>
  <c r="D137" i="6"/>
  <c r="E137" i="6"/>
  <c r="D105" i="6"/>
  <c r="E105" i="6"/>
  <c r="D143" i="6"/>
  <c r="E143" i="6"/>
  <c r="D111" i="6"/>
  <c r="E111" i="6"/>
  <c r="D79" i="6"/>
  <c r="E79" i="6"/>
  <c r="D47" i="6"/>
  <c r="E47" i="6"/>
  <c r="D129" i="6"/>
  <c r="E129" i="6"/>
  <c r="D103" i="6"/>
  <c r="E103" i="6"/>
  <c r="D95" i="6"/>
  <c r="E95" i="6"/>
  <c r="D63" i="6"/>
  <c r="E63" i="6"/>
  <c r="I25" i="2"/>
  <c r="X27" i="2"/>
</calcChain>
</file>

<file path=xl/sharedStrings.xml><?xml version="1.0" encoding="utf-8"?>
<sst xmlns="http://schemas.openxmlformats.org/spreadsheetml/2006/main" count="383" uniqueCount="239">
  <si>
    <t>Mode d'emploi de l'outil tableur "traçabilité"</t>
  </si>
  <si>
    <r>
      <t xml:space="preserve">Vous trouverez ci-dessous quelques explications sur l'utilisation de ce fichier. A noter qu'il a été créé en vue de remplir la comptabilité matière : il s'intéresse donc à l'ensemble de la période entre le début du mois de mars de l'année N-1 et la fin du mois de février de l'année N en cours.
</t>
    </r>
    <r>
      <rPr>
        <i/>
        <sz val="12"/>
        <color rgb="FFFF0000"/>
        <rFont val="Calibri"/>
        <family val="2"/>
      </rPr>
      <t>De manière générale dans chaque onglet, seules les cases apparaissant en blanc sont à remplir, les données des cases colorées se calculent automatiquement.</t>
    </r>
  </si>
  <si>
    <t>Premier onglet : récapitulatif de la période</t>
  </si>
  <si>
    <t>Cet onglet rappelle simplement la période sur laquelle porte la comptabilité matière, et donne un aperçu des quantités produites et vendues au fur et à mesure que vous remplissez les tableaux. Toutes les données sont calculées automatiquement, il n'y a rien à remplir manuellement.</t>
  </si>
  <si>
    <t>Deuxième onglet : production</t>
  </si>
  <si>
    <r>
      <t xml:space="preserve">Cet onglet comprend deux parties : la première pour la production récoltée en année N-1 mais restant à vendre au cours de la période </t>
    </r>
    <r>
      <rPr>
        <i/>
        <sz val="11"/>
        <color rgb="FFFF0000"/>
        <rFont val="Calibri"/>
        <family val="2"/>
      </rPr>
      <t>(à reporter depuis le tableur ou cahier de traçabilité de l'année précédente)</t>
    </r>
    <r>
      <rPr>
        <i/>
        <sz val="11"/>
        <color rgb="FF000000"/>
        <rFont val="Calibri"/>
        <family val="2"/>
      </rPr>
      <t>, et la deuxième pour la production récoltée au cours de l'année en cours. Pour chaque partie, un tableau reprend les éléments suivants :</t>
    </r>
  </si>
  <si>
    <t>Date de récolte</t>
  </si>
  <si>
    <t>Date à laquelle la gelée royale est récoltée, au format JJ/MM/AAAA</t>
  </si>
  <si>
    <t>N° pot</t>
  </si>
  <si>
    <t>N° de pot de récolte, selon la nomenclature que vous utilisez habituellement (par exemple : 01, ou encore 2018/01...)</t>
  </si>
  <si>
    <r>
      <t>A noter</t>
    </r>
    <r>
      <rPr>
        <i/>
        <sz val="11"/>
        <color rgb="FF000000"/>
        <rFont val="Calibri"/>
        <family val="2"/>
      </rPr>
      <t>: si au cours d'une même récolte plusieurs pots sont utilisés (complément du pot précédent, puis début d'un nouveau pot) : utiliser autant de lignes que nécessaire en reportant la même date et le numéro des différents pots.</t>
    </r>
  </si>
  <si>
    <t>Quantité récoltée en g lors de cette levée</t>
  </si>
  <si>
    <t>Quantité de gelée royale récoltée le jour donné, exprimée en grammes</t>
  </si>
  <si>
    <t>Quantité totale dans ce pot de récolte (g)</t>
  </si>
  <si>
    <r>
      <rPr>
        <i/>
        <sz val="11"/>
        <color rgb="FF000000"/>
        <rFont val="Calibri"/>
        <family val="2"/>
      </rPr>
      <t>Donnée calculée automatiquement :</t>
    </r>
    <r>
      <rPr>
        <sz val="11"/>
        <color rgb="FF000000"/>
        <rFont val="Calibri"/>
        <family val="2"/>
      </rPr>
      <t xml:space="preserve"> on retrouve dans cette case la quantité totale (en g) de gelée récoltée dans ce pot depuis le début de la saison (utile si le pot a été rempli en plusieurs fois)</t>
    </r>
  </si>
  <si>
    <r>
      <t>DDM</t>
    </r>
    <r>
      <rPr>
        <i/>
        <sz val="11"/>
        <color rgb="FFFF6600"/>
        <rFont val="Calibri"/>
        <family val="2"/>
      </rPr>
      <t xml:space="preserve"> (ex-DLUO) </t>
    </r>
    <r>
      <rPr>
        <b/>
        <sz val="11"/>
        <color rgb="FFFF6600"/>
        <rFont val="Calibri"/>
        <family val="2"/>
      </rPr>
      <t xml:space="preserve">maximum du pot </t>
    </r>
    <r>
      <rPr>
        <i/>
        <sz val="11"/>
        <color rgb="FFFF6600"/>
        <rFont val="Calibri"/>
        <family val="2"/>
      </rPr>
      <t>(date de la 1ère récolte dans le pot + 18 mois)</t>
    </r>
  </si>
  <si>
    <r>
      <rPr>
        <i/>
        <sz val="11"/>
        <color rgb="FF000000"/>
        <rFont val="Calibri"/>
        <family val="2"/>
      </rPr>
      <t>Donnée calculée automatiquement :</t>
    </r>
    <r>
      <rPr>
        <sz val="11"/>
        <color rgb="FF000000"/>
        <rFont val="Calibri"/>
        <family val="2"/>
      </rPr>
      <t xml:space="preserve"> la DDM maximum est calculée à partir de la  date de la levée + 18 mois. Elle sera par la suite ajustée dans les onglets suivants selon les différentes récoltes contenues dans le pot, et la date de conditionnement. 
</t>
    </r>
    <r>
      <rPr>
        <i/>
        <sz val="11"/>
        <color rgb="FF000000"/>
        <rFont val="Calibri"/>
        <family val="2"/>
      </rPr>
      <t xml:space="preserve">NB : La </t>
    </r>
    <r>
      <rPr>
        <b/>
        <i/>
        <sz val="11"/>
        <color rgb="FF000000"/>
        <rFont val="Calibri"/>
        <family val="2"/>
      </rPr>
      <t xml:space="preserve">DDM </t>
    </r>
    <r>
      <rPr>
        <i/>
        <sz val="11"/>
        <color rgb="FF000000"/>
        <rFont val="Calibri"/>
        <family val="2"/>
      </rPr>
      <t xml:space="preserve">est la nouvelle appellation de la </t>
    </r>
    <r>
      <rPr>
        <b/>
        <i/>
        <sz val="11"/>
        <color rgb="FF000000"/>
        <rFont val="Calibri"/>
        <family val="2"/>
      </rPr>
      <t>DLUO</t>
    </r>
  </si>
  <si>
    <t>Mode de conservation</t>
  </si>
  <si>
    <t>Permet de noter si la gelée est réfrigérée à la récolte, ou si elle est conservée différemment (hors marque)</t>
  </si>
  <si>
    <t>Changement du mode de conservation</t>
  </si>
  <si>
    <t>Permet de préciser un éventuel changement, par exemple : "congelé le …"</t>
  </si>
  <si>
    <t>Troisième onglet : conditionnement</t>
  </si>
  <si>
    <t>Là encore, on trouvera deux parties : une pour le conditionnement de la gelée royale issue de la production de l'année N-1, et l'autre pour la gelée royale produite au cours de l'année en cours.</t>
  </si>
  <si>
    <t>Date du conditionnement</t>
  </si>
  <si>
    <t>Date à laquelle la gelée est conditionnée, au format JJ/MM/AAAA</t>
  </si>
  <si>
    <t>N° de pot</t>
  </si>
  <si>
    <t>N° du pot de récolte, à choisir parmi une liste déroulante (qui reprend les pots indiqués dans l'onglet "Production")</t>
  </si>
  <si>
    <t>Poids initial du pot de récolte</t>
  </si>
  <si>
    <t>Donnée calculée automatiquement à partir des renseignements de l'onglet "Production" : total de la gelée royale récoltée dans ce pot</t>
  </si>
  <si>
    <t>Quantité restant à conditionner dans ce pot</t>
  </si>
  <si>
    <t>Donnée calculée automatiquement à partir des conditionnements indiqués précédemment dans ce tableau. A noter : toute valeur négative (correspondant à une erreur du nombre de pots indiqués) apparaîtra en rouge.</t>
  </si>
  <si>
    <t>Nombre de pots 10g / 20g / 25g</t>
  </si>
  <si>
    <t>Indiquer le nombre de pots de chaque catégorie conditionnés</t>
  </si>
  <si>
    <t>Autre conditionnement : Type de conditionnement (en g)</t>
  </si>
  <si>
    <t>Optionnel : cases à remplir dans le cas où le pot est conditionné sous un format autre que 10g, 20g ou 25g. Indiquer dans ce cas le type de conditionnement (ex : "100" pour 100g), et le nombre de pots sous ce format.</t>
  </si>
  <si>
    <t>Nombres de pots</t>
  </si>
  <si>
    <t>Poids total mis en pot à cette sessions (en g)</t>
  </si>
  <si>
    <t>Donnée calculée automatiquement à partir du nombre d'unités conditionnées et de leur volume</t>
  </si>
  <si>
    <t>N° de lot</t>
  </si>
  <si>
    <t>A compléter selon la nomenclature que vous utilisez habituellement pour les lots</t>
  </si>
  <si>
    <t>DDM</t>
  </si>
  <si>
    <r>
      <t xml:space="preserve">Date de durabilité minimale, calculée automatiquement à partir de la date de récolte et de la date de conditionnement : 18 mois après la date de récolte dans la limite de 12 mois après la date de conditionnement. 
NB : la </t>
    </r>
    <r>
      <rPr>
        <b/>
        <i/>
        <sz val="11"/>
        <color rgb="FF000000"/>
        <rFont val="Calibri"/>
        <family val="2"/>
      </rPr>
      <t xml:space="preserve">DDM </t>
    </r>
    <r>
      <rPr>
        <i/>
        <sz val="11"/>
        <color rgb="FF000000"/>
        <rFont val="Calibri"/>
        <family val="2"/>
      </rPr>
      <t xml:space="preserve">est la nouvelle appellation de la </t>
    </r>
    <r>
      <rPr>
        <b/>
        <i/>
        <sz val="11"/>
        <color rgb="FF000000"/>
        <rFont val="Calibri"/>
        <family val="2"/>
      </rPr>
      <t>DLUO.</t>
    </r>
  </si>
  <si>
    <t>Nombre de logos Xg apposés</t>
  </si>
  <si>
    <t>Noter le nombre de logos 10, 20 et 25g apposés au cours de cette séance de conditionnement</t>
  </si>
  <si>
    <t>Plage de logos Xg</t>
  </si>
  <si>
    <t>Noter la plage d'étiquettes numérotées utilisées pour chaque type d'étiquette (par exemple : de 10 225 001 à 10 225 051)</t>
  </si>
  <si>
    <t>Quatrième onglet : ventes</t>
  </si>
  <si>
    <t>De même, cet onglet est en deux parties : une pour les ventes de la gelée royale issue de la production de l'année N-1, et l'autre pour la gelée royale produite au cours de l'année en cours.</t>
  </si>
  <si>
    <t xml:space="preserve"> Date de la vente</t>
  </si>
  <si>
    <t>Date à laquelle la vente a lieu, au format JJ/MM/AAAA</t>
  </si>
  <si>
    <t xml:space="preserve">N° de lot </t>
  </si>
  <si>
    <t>Reporter le numéro de lot correspondant tel qu'indiqué sur l'onglet "Conditionnement"</t>
  </si>
  <si>
    <t>Client / N° de facture</t>
  </si>
  <si>
    <t>Client (ou vente directe) et/ou n° de facture</t>
  </si>
  <si>
    <t>Nombre pots Xg</t>
  </si>
  <si>
    <t>Noter le nombre de pots de 10g, 20g, 25g et 1kg, ou autre (à préciser) vendus</t>
  </si>
  <si>
    <t>Poids total de GR (en g)</t>
  </si>
  <si>
    <t>Donnée calculée automatiquement à partir des renseignements des colonnes précédentes</t>
  </si>
  <si>
    <t>Nombre de logos Xg</t>
  </si>
  <si>
    <t>Renseigner le nombre de piluliers sous logo 10g, 20g et 25g utilisés pour cette vente</t>
  </si>
  <si>
    <t>Volume total vendu sous marque GRF</t>
  </si>
  <si>
    <t>Donnée calculée automatiquement à partir des renseignements des colonnes précédentes (nombre de logos utilisés)</t>
  </si>
  <si>
    <t>Volume total vendu hors marque GRF</t>
  </si>
  <si>
    <t>Donnée calculée automatiquement : Volume total de la vente - Volume total vendu sous marque</t>
  </si>
  <si>
    <t>Cinquième onglet : compta matière</t>
  </si>
  <si>
    <r>
      <t xml:space="preserve">Si le reste des onglets est renseigné de manière complète, le document "compta matière" se remplit en grande partie automatiquement. </t>
    </r>
    <r>
      <rPr>
        <i/>
        <sz val="11"/>
        <color rgb="FF000000"/>
        <rFont val="Calibri"/>
        <family val="2"/>
      </rPr>
      <t>Seule les cellules apparaissant en jaune restent à remplir, pour renseigner les informations n'apparaissant pas dans les autres onglets du fichier, en particulier :</t>
    </r>
    <r>
      <rPr>
        <i/>
        <sz val="11"/>
        <color rgb="FF000000"/>
        <rFont val="Calibri"/>
        <family val="2"/>
      </rPr>
      <t xml:space="preserve">
     - les éventuels achats et reventes à d'autres membres du GPGR,</t>
    </r>
    <r>
      <rPr>
        <i/>
        <sz val="11"/>
        <color rgb="FF000000"/>
        <rFont val="Calibri"/>
        <family val="2"/>
      </rPr>
      <t xml:space="preserve">
     - la ligne "autoconsommation, amorçage, perte, etc."</t>
    </r>
    <r>
      <rPr>
        <i/>
        <sz val="11"/>
        <color rgb="FF000000"/>
        <rFont val="Calibri"/>
        <family val="2"/>
      </rPr>
      <t xml:space="preserve">
     - les plages d'étiquettes piluliers utilisées (se référer aux données du tableau "ventes").</t>
    </r>
  </si>
  <si>
    <t>N'oubliez pas de faire des sauvegardes régulières de ce document, 
en particulier si c’est l’unique support que vous utilisez !</t>
  </si>
  <si>
    <t>M</t>
  </si>
  <si>
    <t>A</t>
  </si>
  <si>
    <t>J</t>
  </si>
  <si>
    <t>S</t>
  </si>
  <si>
    <t>O</t>
  </si>
  <si>
    <t>N</t>
  </si>
  <si>
    <t>D</t>
  </si>
  <si>
    <t>F</t>
  </si>
  <si>
    <t>Période sur laquelle porte le présent document</t>
  </si>
  <si>
    <t>(que le présent document vous permettra de remplir)</t>
  </si>
  <si>
    <t>Parmi ces</t>
  </si>
  <si>
    <t>kg en stock :</t>
  </si>
  <si>
    <t>• vous en avez conditionné :</t>
  </si>
  <si>
    <t>kg</t>
  </si>
  <si>
    <t>• vous en avez vendu :</t>
  </si>
  <si>
    <r>
      <rPr>
        <b/>
        <sz val="12"/>
        <color rgb="FFFF6600"/>
        <rFont val="Wingdings 3"/>
        <family val="1"/>
        <charset val="2"/>
      </rPr>
      <t>[</t>
    </r>
    <r>
      <rPr>
        <b/>
        <sz val="12"/>
        <color rgb="FFFF6600"/>
        <rFont val="Calibri"/>
        <family val="2"/>
      </rPr>
      <t xml:space="preserve"> il vous en reste donc actuellement</t>
    </r>
  </si>
  <si>
    <t>kg à vendre</t>
  </si>
  <si>
    <t>kg de gelée royale</t>
  </si>
  <si>
    <r>
      <rPr>
        <b/>
        <sz val="12"/>
        <color rgb="FF70AD47"/>
        <rFont val="Wingdings 3"/>
        <family val="1"/>
        <charset val="2"/>
      </rPr>
      <t>[</t>
    </r>
    <r>
      <rPr>
        <b/>
        <sz val="12"/>
        <color rgb="FF70AD47"/>
        <rFont val="Calibri"/>
        <family val="2"/>
      </rPr>
      <t xml:space="preserve"> il vous en reste donc actuellement</t>
    </r>
  </si>
  <si>
    <r>
      <t xml:space="preserve">Quantité totale dans ce pot de récolte (g)
</t>
    </r>
    <r>
      <rPr>
        <i/>
        <sz val="11"/>
        <color rgb="FF808080"/>
        <rFont val="Calibri"/>
        <family val="2"/>
      </rPr>
      <t>Calculée automatiquement</t>
    </r>
  </si>
  <si>
    <r>
      <t>DDM</t>
    </r>
    <r>
      <rPr>
        <i/>
        <sz val="11"/>
        <color rgb="FFFF6600"/>
        <rFont val="Calibri"/>
        <family val="2"/>
      </rPr>
      <t xml:space="preserve"> </t>
    </r>
    <r>
      <rPr>
        <b/>
        <sz val="11"/>
        <color rgb="FFFF6600"/>
        <rFont val="Calibri"/>
        <family val="2"/>
      </rPr>
      <t xml:space="preserve">maximum pour cette levée </t>
    </r>
    <r>
      <rPr>
        <i/>
        <sz val="11"/>
        <color rgb="FFFF6600"/>
        <rFont val="Calibri"/>
        <family val="2"/>
      </rPr>
      <t>(date de la levée + 18 mois)</t>
    </r>
    <r>
      <rPr>
        <b/>
        <sz val="11"/>
        <color rgb="FFFF6600"/>
        <rFont val="Calibri"/>
        <family val="2"/>
      </rPr>
      <t xml:space="preserve">       </t>
    </r>
    <r>
      <rPr>
        <i/>
        <sz val="11"/>
        <color rgb="FF808080"/>
        <rFont val="Calibri"/>
        <family val="2"/>
      </rPr>
      <t>Calculée automatiquement</t>
    </r>
  </si>
  <si>
    <r>
      <t xml:space="preserve">Mode de conservation </t>
    </r>
    <r>
      <rPr>
        <i/>
        <sz val="11"/>
        <color rgb="FF808080"/>
        <rFont val="Calibri"/>
        <family val="2"/>
      </rPr>
      <t>(Réfrigération, congélation...)</t>
    </r>
  </si>
  <si>
    <r>
      <t xml:space="preserve">Changement du mode de conservation </t>
    </r>
    <r>
      <rPr>
        <i/>
        <sz val="11"/>
        <color rgb="FF808080"/>
        <rFont val="Calibri"/>
        <family val="2"/>
      </rPr>
      <t>(Date, nouveau mode de conservation)</t>
    </r>
  </si>
  <si>
    <t>1/ Production de la saison précédente (2016) restant à vendre</t>
  </si>
  <si>
    <r>
      <t xml:space="preserve">N° pot
</t>
    </r>
    <r>
      <rPr>
        <i/>
        <sz val="11"/>
        <color rgb="FF808080"/>
        <rFont val="Calibri"/>
        <family val="2"/>
      </rPr>
      <t>Ex. : 2016/01</t>
    </r>
  </si>
  <si>
    <r>
      <t>DDM</t>
    </r>
    <r>
      <rPr>
        <i/>
        <sz val="11"/>
        <color rgb="FFFF6600"/>
        <rFont val="Calibri"/>
        <family val="2"/>
      </rPr>
      <t xml:space="preserve"> (ex-DLUO) </t>
    </r>
    <r>
      <rPr>
        <b/>
        <sz val="11"/>
        <color rgb="FFFF6600"/>
        <rFont val="Calibri"/>
        <family val="2"/>
      </rPr>
      <t xml:space="preserve">maximum du pot (1ère date de production + 18 mois)       </t>
    </r>
    <r>
      <rPr>
        <i/>
        <sz val="11"/>
        <color rgb="FF808080"/>
        <rFont val="Calibri"/>
        <family val="2"/>
      </rPr>
      <t>Calculée automatiquement</t>
    </r>
  </si>
  <si>
    <t>Principe global : dans ce tableau le numéro de pot n'apparaît qu'une seule fois, avec la quantité totale récoltée dans ce pot</t>
  </si>
  <si>
    <t>N° pot : si vide =&gt; vide. Sinon : si le même numéro de pot réapparaît par la suite (nb d'occurrences &gt;0) =&gt; vide / sinon n°pot</t>
  </si>
  <si>
    <t>Quantité : somme, dans l'onglet prod, de toutes les quantités correspondant au n°pot indiqué dans la colonne B</t>
  </si>
  <si>
    <t>DDM : si vide =&gt; vide. Sinon : recherche dans l'ordre du tableau production la première DDM correspondant au pot</t>
  </si>
  <si>
    <t>Formule NB.SI : compte, dans une plage donnée, le nombre de cellules qui répondent à un critère</t>
  </si>
  <si>
    <t>Formule SOMME.SI : au format SOMME.SI(page;critère;[somme_plage])</t>
  </si>
  <si>
    <t>RECHERCHEV(valeur à rechercher, plage dans laquelle rechercher, numéro de colonne dans la plage de cellules contenant la valeur de retour, correspondance exacte ou approximative, indiquée par 0/FAUX ou 1/VRAI)</t>
  </si>
  <si>
    <t>TOTAL prod. 2016 restant à vendre (g) :</t>
  </si>
  <si>
    <t>2/ Production de la saison en cours : 2017</t>
  </si>
  <si>
    <t>quantité produite en g</t>
  </si>
  <si>
    <r>
      <t xml:space="preserve">DDM </t>
    </r>
    <r>
      <rPr>
        <i/>
        <sz val="11"/>
        <color rgb="FFFF6600"/>
        <rFont val="Calibri"/>
        <family val="2"/>
      </rPr>
      <t xml:space="preserve">(ex-DLUO) </t>
    </r>
    <r>
      <rPr>
        <b/>
        <sz val="11"/>
        <color rgb="FFFF6600"/>
        <rFont val="Calibri"/>
        <family val="2"/>
      </rPr>
      <t>Maximum (date de production + 18 mois)</t>
    </r>
  </si>
  <si>
    <t>TOTAL production 2017 (g) :</t>
  </si>
  <si>
    <r>
      <t xml:space="preserve">N° de pot
</t>
    </r>
    <r>
      <rPr>
        <i/>
        <sz val="11"/>
        <color rgb="FF808080"/>
        <rFont val="Calibri"/>
        <family val="2"/>
      </rPr>
      <t>Choisir dans la liste</t>
    </r>
  </si>
  <si>
    <t>Poids initial du pot de récolte
(en g)</t>
  </si>
  <si>
    <t>Quantité restant à conditionner dans le pot
(en g)</t>
  </si>
  <si>
    <t>Nombre pots 10g</t>
  </si>
  <si>
    <t>Nombres pots 20g</t>
  </si>
  <si>
    <t>Nombre pots 25g</t>
  </si>
  <si>
    <t>Autre conditionnement</t>
  </si>
  <si>
    <t>Poids total mis en pot à cette session (en g)</t>
  </si>
  <si>
    <t>Nombre de logos 10g apposés</t>
  </si>
  <si>
    <t>Plage de logos 10g</t>
  </si>
  <si>
    <t>Nombre de logos 20g apposés</t>
  </si>
  <si>
    <t>Plage de logos 20g</t>
  </si>
  <si>
    <t>Nombre de logos 25g apposés</t>
  </si>
  <si>
    <t>Plage de logos 25g</t>
  </si>
  <si>
    <t>Type de conditionnement (en g)</t>
  </si>
  <si>
    <t>Nombre de pots</t>
  </si>
  <si>
    <t>TOTAL</t>
  </si>
  <si>
    <t>Total conditionné</t>
  </si>
  <si>
    <r>
      <rPr>
        <b/>
        <i/>
        <u/>
        <sz val="11"/>
        <color rgb="FFFF0000"/>
        <rFont val="Calibri"/>
        <family val="2"/>
      </rPr>
      <t>Attention</t>
    </r>
    <r>
      <rPr>
        <i/>
        <sz val="11"/>
        <color rgb="FFFF0000"/>
        <rFont val="Calibri"/>
        <family val="2"/>
      </rPr>
      <t xml:space="preserve"> : vous trouverez ci-dessous deux tableaux : le premier correspond à la gelée royale 2017 restant à vendre au 1er mars 2018, le deuxième correspond à la production 2018.</t>
    </r>
  </si>
  <si>
    <t>1/ Conditionnement de la production de la saison précédente (2017) restant à vendre</t>
  </si>
  <si>
    <t>Poids total du pot initial
(en g)</t>
  </si>
  <si>
    <t>Poids total déjà mis en pot (en g)</t>
  </si>
  <si>
    <t>Pertes ou partie restant à conditionner (en g)</t>
  </si>
  <si>
    <t>Principe global : dans ce tableau le numéro de pot n'apparaît qu'une seule fois, avec la quantité totale restant à conditionner dans ce pot</t>
  </si>
  <si>
    <t>Poids total du pot initial : repris de l'onglet Récap production</t>
  </si>
  <si>
    <t>Poids total déjà mis en pot : somme des mises en pot correspondant à ce numéro dans l'onglet conditionnement</t>
  </si>
  <si>
    <t>2/ Conditionnement de la production 2018</t>
  </si>
  <si>
    <t>Poids total du pot à conditionner 
(en g)</t>
  </si>
  <si>
    <t>Poids total mis en pot (en g)</t>
  </si>
  <si>
    <t>Nombre pots 20g</t>
  </si>
  <si>
    <t>Nombre pots 1kg</t>
  </si>
  <si>
    <t>Poids total de GR 
(en g)</t>
  </si>
  <si>
    <t>Nombre de logos 10g</t>
  </si>
  <si>
    <t>Nombre de logos 20g</t>
  </si>
  <si>
    <t>Nombre de logos 25g</t>
  </si>
  <si>
    <t>Volume total vendu sous marque GRF (g)</t>
  </si>
  <si>
    <t>Volume total vendu hors marque GRF (g)</t>
  </si>
  <si>
    <t>Volume total vendu sous marque GPGR (g)</t>
  </si>
  <si>
    <t>Volume total vendu hors marque GPGR (g)</t>
  </si>
  <si>
    <t>Strictement confidentielle</t>
  </si>
  <si>
    <r>
      <t xml:space="preserve">Merci aux membres des collèges 1, 2, 3 d'y répondre, </t>
    </r>
    <r>
      <rPr>
        <b/>
        <sz val="12"/>
        <color rgb="FF000000"/>
        <rFont val="Calibri"/>
        <family val="2"/>
      </rPr>
      <t>si vous avez produit l'année dernière</t>
    </r>
  </si>
  <si>
    <t>Identification</t>
  </si>
  <si>
    <t>Nom</t>
  </si>
  <si>
    <t>Prénom</t>
  </si>
  <si>
    <t>Merci de préciser ci-dessous vos coordonnées si elles sont différentes de celles mentionnées sur la liste des membres du GPGR :</t>
  </si>
  <si>
    <t>Adresse</t>
  </si>
  <si>
    <t>Code Postal</t>
  </si>
  <si>
    <t>Ville</t>
  </si>
  <si>
    <t>Tel</t>
  </si>
  <si>
    <t>Portable</t>
  </si>
  <si>
    <t>Courriel</t>
  </si>
  <si>
    <t>g</t>
  </si>
  <si>
    <t xml:space="preserve">g </t>
  </si>
  <si>
    <t>Achat de gelée royale à des membres du GPGR</t>
  </si>
  <si>
    <t xml:space="preserve">pot(s) de </t>
  </si>
  <si>
    <t>TOTAL = production + achat GR à des membres du GPGR</t>
  </si>
  <si>
    <t>Nb pots 10g :</t>
  </si>
  <si>
    <t xml:space="preserve">    pots</t>
  </si>
  <si>
    <t>Nb pots 20g :</t>
  </si>
  <si>
    <t>Nb pots 25g :</t>
  </si>
  <si>
    <t>Nb pots autre conditionnement :</t>
  </si>
  <si>
    <t>pots de</t>
  </si>
  <si>
    <r>
      <t xml:space="preserve">g     </t>
    </r>
    <r>
      <rPr>
        <i/>
        <sz val="11"/>
        <color rgb="FF000000"/>
        <rFont val="Calibri"/>
        <family val="2"/>
      </rPr>
      <t>Attention : les pots de 1kg</t>
    </r>
  </si>
  <si>
    <r>
      <t xml:space="preserve">g     </t>
    </r>
    <r>
      <rPr>
        <i/>
        <sz val="11"/>
        <color rgb="FF000000"/>
        <rFont val="Calibri"/>
        <family val="2"/>
      </rPr>
      <t>sont à noter dans la partie "vrac"</t>
    </r>
  </si>
  <si>
    <t xml:space="preserve">        Dont :</t>
  </si>
  <si>
    <t>g vendus à des membres du GPGR</t>
  </si>
  <si>
    <r>
      <t xml:space="preserve">QUANTITES TOTALES </t>
    </r>
    <r>
      <rPr>
        <sz val="11"/>
        <color rgb="FFFF0000"/>
        <rFont val="Calibri"/>
        <family val="2"/>
      </rPr>
      <t>(a)</t>
    </r>
  </si>
  <si>
    <t>g vendus AVEC une étiquette pilulier</t>
  </si>
  <si>
    <r>
      <t>QUANTITES TOTALES</t>
    </r>
    <r>
      <rPr>
        <sz val="11"/>
        <color rgb="FFFF0000"/>
        <rFont val="Calibri"/>
        <family val="2"/>
      </rPr>
      <t xml:space="preserve"> (b)</t>
    </r>
  </si>
  <si>
    <t>g vendus SANS étiquette pilulier</t>
  </si>
  <si>
    <r>
      <t>QUANTITES TOTALES</t>
    </r>
    <r>
      <rPr>
        <sz val="11"/>
        <color rgb="FFFF0000"/>
        <rFont val="Calibri"/>
        <family val="2"/>
      </rPr>
      <t xml:space="preserve"> (c)</t>
    </r>
  </si>
  <si>
    <t xml:space="preserve">g sortis de la labelisation GRF-Gelée Royale Française® </t>
  </si>
  <si>
    <r>
      <t>Autoconsommation/amorçage /pertes/échantillon témoin/congélation</t>
    </r>
    <r>
      <rPr>
        <b/>
        <sz val="11"/>
        <color rgb="FFFF0000"/>
        <rFont val="Calibri"/>
        <family val="2"/>
      </rPr>
      <t xml:space="preserve"> (c)</t>
    </r>
    <r>
      <rPr>
        <b/>
        <sz val="11"/>
        <color rgb="FF000000"/>
        <rFont val="Calibri"/>
        <family val="2"/>
      </rPr>
      <t xml:space="preserve">/autres </t>
    </r>
    <r>
      <rPr>
        <b/>
        <sz val="11"/>
        <color rgb="FFFF0000"/>
        <rFont val="Calibri"/>
        <family val="2"/>
      </rPr>
      <t>(d)</t>
    </r>
    <r>
      <rPr>
        <b/>
        <sz val="11"/>
        <color rgb="FF000000"/>
        <rFont val="Calibri"/>
        <family val="2"/>
      </rPr>
      <t xml:space="preserve"> précisez : </t>
    </r>
  </si>
  <si>
    <t>NB : ce stock doit être égal à 0, si ce n'est pas le cas, une erreur s'est glissée</t>
  </si>
  <si>
    <t>Plage des n° utilisés :</t>
  </si>
  <si>
    <t>pour les étiquettes 10g :</t>
  </si>
  <si>
    <t>pour les étiquettes 20g :</t>
  </si>
  <si>
    <t>pour les étiquettes 25g :</t>
  </si>
  <si>
    <t>Année 2025</t>
  </si>
  <si>
    <t>Saison 2025</t>
  </si>
  <si>
    <t>Vente gelée royale 2025 EN VRAC (labelisable) ou SANS L'APPOSITION D'UNE ETIQUETTE PILULIER</t>
  </si>
  <si>
    <t>Sortie de gelée royale 2025 en statut non labelisable (congélation, lyophilisation, mélange)</t>
  </si>
  <si>
    <t>ETIQUETTES PILULIERS NUMEROTEES UTILISEES sur la production 2025</t>
  </si>
  <si>
    <t>(Se reporter à la déclaration de commercialisation 2025, ligne "stock gelée royale 2024 restant au 01/03/2025")</t>
  </si>
  <si>
    <t>Vente gelée royale 2024 AVEC L'APPOSITION D'UNE ETIQUETTE PILULIER</t>
  </si>
  <si>
    <t>Stock gelée royale 2024 restant au 01/03/2026 (e)</t>
  </si>
  <si>
    <t>Année 2026</t>
  </si>
  <si>
    <t>Saison 2026</t>
  </si>
  <si>
    <t>Mars 2026 : compta matière 2026</t>
  </si>
  <si>
    <t>Période de commercialisation de la production 2025</t>
  </si>
  <si>
    <t>compta matière 2025</t>
  </si>
  <si>
    <t>Date de récolte
Ex. : 25/04/2025</t>
  </si>
  <si>
    <t>N° pot
Ex. : 2025/01</t>
  </si>
  <si>
    <t>TOTAL production 2025 (g) :</t>
  </si>
  <si>
    <t>TOTAL prod. 2024 restant à vendre (g) :</t>
  </si>
  <si>
    <t>Comptabilité Matière PRODUCTEUR AUTOMATIQUE</t>
  </si>
  <si>
    <t>Récapitulatif : la période mars 2026 - février 2027 en un coup d'œil</t>
  </si>
  <si>
    <t>Année 2027</t>
  </si>
  <si>
    <t>Saison 2027</t>
  </si>
  <si>
    <t>Période de commercialisation de la production 2026</t>
  </si>
  <si>
    <t>Période de commercialisation de la prod 2027</t>
  </si>
  <si>
    <t>Début mars 2026, il vous restait à vendre :</t>
  </si>
  <si>
    <t>kg de gelée royale de la saison 2025</t>
  </si>
  <si>
    <t>Au cours de la saison 2026, vous avez produit ou acheté :</t>
  </si>
  <si>
    <t>1/ Production (ou achats) de la saison précédente (2025) restante à vendre</t>
  </si>
  <si>
    <t>Attention : vous trouverez ci-dessous deux tableaux : le premier correspond à la gelée royale 2025 restante à vendre au 1er mars 2026, le deuxième correspond à la production 2026.</t>
  </si>
  <si>
    <t>Attention : vous trouverez ci-dessous deux tableaux : le premier correspond à la gelée royale 2025 restant à vendre au 1er mars 2026, le deuxième correspond à la production 2026.</t>
  </si>
  <si>
    <t>1/ Conditionnement de la production de la saison précédente (2025) restant à vendre</t>
  </si>
  <si>
    <t>Date du conditionnement
Ex : 15/04/2025</t>
  </si>
  <si>
    <t>Date du conditionnement
Ex : 15/09/2026</t>
  </si>
  <si>
    <t>2/ Conditionnement de la production 2026</t>
  </si>
  <si>
    <t>Date de récolte
Ex. : 25/04/2026</t>
  </si>
  <si>
    <t>2/ Production ou achats de la saison en cours : 2026</t>
  </si>
  <si>
    <t>N° pot
Ex. : 2026/01</t>
  </si>
  <si>
    <t>1/ Vente de la production de la saison précédente (2025) restante à vendre</t>
  </si>
  <si>
    <t>2/ Vente de la production 2026</t>
  </si>
  <si>
    <r>
      <t xml:space="preserve">Réponse attendue avant le </t>
    </r>
    <r>
      <rPr>
        <sz val="16"/>
        <color rgb="FFFF0000"/>
        <rFont val="Calibri"/>
        <family val="2"/>
      </rPr>
      <t>31 mars 2027</t>
    </r>
    <r>
      <rPr>
        <sz val="16"/>
        <color rgb="FF000000"/>
        <rFont val="Calibri"/>
        <family val="2"/>
      </rPr>
      <t>, merci</t>
    </r>
  </si>
  <si>
    <t>Concerne les ventes réalisées entre le 01/03/2026 et le 29/02/2027</t>
  </si>
  <si>
    <t xml:space="preserve">GELEE ROYALE PRODUITE EN 2025 RESTANT EN STOCK </t>
  </si>
  <si>
    <t>GELEE ROYALE PRODUITE EN 2026</t>
  </si>
  <si>
    <t>et vendue sur la période : 01/03/2026 - 29/02/2027</t>
  </si>
  <si>
    <t>RAPPEL PRODUCTION SAISON 2025 RESTANT A VENDRE EN DEBUT DE PERIODE</t>
  </si>
  <si>
    <t>Production 2025 qui restait à vendre au 01/03/26 :</t>
  </si>
  <si>
    <t>VENTES de LA PRODUCTION 2025 sur la période 01/03/2026 - 29/02/2027</t>
  </si>
  <si>
    <t>Total ventes sur la période 01/03/2026 - 29/02/2027 de gelée royale produite en 2025 (a + b)</t>
  </si>
  <si>
    <t>Rappel déclaration récolte 2026</t>
  </si>
  <si>
    <t>VENTES de LA PRODUCTION 2026 sur la période 01/03/2026 - 29/02/2027</t>
  </si>
  <si>
    <t>Vente gelée royale 2026 AVEC L'APPOSITION D'UNE ETIQUETTE PILULIER</t>
  </si>
  <si>
    <t>Vente gelée royale 2026 EN VRAC (labelisable) ou SANS L'APPOSITION D'UNE ETIQUETTE PILULIER</t>
  </si>
  <si>
    <t>Sortie de gelée royale 2026 en statut non labelisable (congélation, lyophilisation, mélange)</t>
  </si>
  <si>
    <t>Total ventes sur la période 01/03/2026 - 29/02/2027 de gelée royale produite en 2026 (a + b)</t>
  </si>
  <si>
    <t>Stock gelée royale 2026 restant au 01/03/2027 (e)</t>
  </si>
  <si>
    <t>ETIQUETTES PILULIERS NUMEROTEES UTILISEES sur la production 2026</t>
  </si>
  <si>
    <t>vendue de la période : 01/03/2026 - 29/02/2027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</si>
</sst>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>
    <font>
      <sz val="11"/>
      <color rgb="FF000000"/>
      <name val="Calibri"/>
      <family val="2"/>
    </font>
    <font>
      <b/>
      <sz val="11"/>
      <color rgb="FFFF0000"/>
      <name val="Calibri"/>
      <family val="2"/>
    </font>
    <font>
      <b/>
      <sz val="16"/>
      <color rgb="FF000000"/>
      <name val="Calibri"/>
      <family val="2"/>
    </font>
    <font>
      <b/>
      <i/>
      <sz val="12"/>
      <color rgb="FF000000"/>
      <name val="Calibri"/>
      <family val="2"/>
    </font>
    <font>
      <i/>
      <sz val="12"/>
      <color rgb="FFFF0000"/>
      <name val="Calibri"/>
      <family val="2"/>
    </font>
    <font>
      <b/>
      <sz val="14"/>
      <color rgb="FF000000"/>
      <name val="Calibri"/>
      <family val="2"/>
    </font>
    <font>
      <i/>
      <sz val="11"/>
      <color rgb="FF000000"/>
      <name val="Calibri"/>
      <family val="2"/>
    </font>
    <font>
      <i/>
      <sz val="11"/>
      <color rgb="FFFF0000"/>
      <name val="Calibri"/>
      <family val="2"/>
    </font>
    <font>
      <b/>
      <sz val="11"/>
      <color rgb="FFFF6600"/>
      <name val="Calibri"/>
      <family val="2"/>
    </font>
    <font>
      <i/>
      <u/>
      <sz val="11"/>
      <color rgb="FF000000"/>
      <name val="Calibri"/>
      <family val="2"/>
    </font>
    <font>
      <i/>
      <sz val="11"/>
      <color rgb="FFFF6600"/>
      <name val="Calibri"/>
      <family val="2"/>
    </font>
    <font>
      <b/>
      <i/>
      <sz val="11"/>
      <color rgb="FF000000"/>
      <name val="Calibri"/>
      <family val="2"/>
    </font>
    <font>
      <b/>
      <sz val="11"/>
      <color rgb="FF548235"/>
      <name val="Calibri"/>
      <family val="2"/>
    </font>
    <font>
      <b/>
      <sz val="11"/>
      <color rgb="FF4472C4"/>
      <name val="Calibri"/>
      <family val="2"/>
    </font>
    <font>
      <b/>
      <sz val="14"/>
      <color rgb="FFFF0000"/>
      <name val="Calibri"/>
      <family val="2"/>
    </font>
    <font>
      <b/>
      <sz val="11"/>
      <color rgb="FF000000"/>
      <name val="Calibri"/>
      <family val="2"/>
    </font>
    <font>
      <b/>
      <sz val="11"/>
      <color rgb="FF70AD47"/>
      <name val="Calibri"/>
      <family val="2"/>
    </font>
    <font>
      <b/>
      <i/>
      <sz val="11"/>
      <color rgb="FF70AD47"/>
      <name val="Calibri"/>
      <family val="2"/>
    </font>
    <font>
      <b/>
      <sz val="12"/>
      <color rgb="FFFF6600"/>
      <name val="Calibri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b/>
      <sz val="12"/>
      <color rgb="FFFF6600"/>
      <name val="Calibri"/>
      <family val="1"/>
      <charset val="2"/>
    </font>
    <font>
      <b/>
      <sz val="12"/>
      <color rgb="FFFF6600"/>
      <name val="Wingdings 3"/>
      <family val="1"/>
      <charset val="2"/>
    </font>
    <font>
      <b/>
      <sz val="12"/>
      <color rgb="FF70AD47"/>
      <name val="Calibri"/>
      <family val="2"/>
    </font>
    <font>
      <sz val="12"/>
      <color rgb="FF70AD47"/>
      <name val="Calibri"/>
      <family val="2"/>
    </font>
    <font>
      <sz val="11"/>
      <color rgb="FF70AD47"/>
      <name val="Calibri"/>
      <family val="2"/>
    </font>
    <font>
      <b/>
      <sz val="12"/>
      <color rgb="FF70AD47"/>
      <name val="Calibri"/>
      <family val="1"/>
      <charset val="2"/>
    </font>
    <font>
      <b/>
      <sz val="12"/>
      <color rgb="FF70AD47"/>
      <name val="Wingdings 3"/>
      <family val="1"/>
      <charset val="2"/>
    </font>
    <font>
      <i/>
      <sz val="11"/>
      <color rgb="FF808080"/>
      <name val="Calibri"/>
      <family val="2"/>
    </font>
    <font>
      <b/>
      <i/>
      <u/>
      <sz val="11"/>
      <color rgb="FFFF0000"/>
      <name val="Calibri"/>
      <family val="2"/>
    </font>
    <font>
      <i/>
      <sz val="14"/>
      <color rgb="FF000000"/>
      <name val="Calibri"/>
      <family val="2"/>
    </font>
    <font>
      <sz val="16"/>
      <color rgb="FF000000"/>
      <name val="Calibri"/>
      <family val="2"/>
    </font>
    <font>
      <sz val="16"/>
      <color rgb="FFFF0000"/>
      <name val="Calibri"/>
      <family val="2"/>
    </font>
    <font>
      <sz val="11"/>
      <color rgb="FFFF0000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rgb="FFFCE4D6"/>
        <bgColor rgb="FFFCE4D6"/>
      </patternFill>
    </fill>
    <fill>
      <patternFill patternType="solid">
        <fgColor rgb="FFFFFF66"/>
        <bgColor rgb="FFFFFF66"/>
      </patternFill>
    </fill>
    <fill>
      <patternFill patternType="solid">
        <fgColor rgb="FFFFFF99"/>
        <bgColor rgb="FFFFFF99"/>
      </patternFill>
    </fill>
    <fill>
      <patternFill patternType="solid">
        <fgColor rgb="FFDEFFBD"/>
        <bgColor rgb="FFDEFFBD"/>
      </patternFill>
    </fill>
    <fill>
      <patternFill patternType="solid">
        <fgColor rgb="FFDDEBF7"/>
        <bgColor rgb="FFDDEBF7"/>
      </patternFill>
    </fill>
    <fill>
      <patternFill patternType="solid">
        <fgColor rgb="FFF2F2F2"/>
        <bgColor rgb="FFF2F2F2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ED7D31"/>
        <bgColor rgb="FFED7D31"/>
      </patternFill>
    </fill>
    <fill>
      <patternFill patternType="solid">
        <fgColor rgb="FF92D050"/>
        <bgColor rgb="FF92D050"/>
      </patternFill>
    </fill>
    <fill>
      <patternFill patternType="solid">
        <fgColor rgb="FF9966FF"/>
        <bgColor rgb="FF9966FF"/>
      </patternFill>
    </fill>
    <fill>
      <patternFill patternType="solid">
        <fgColor rgb="FF70AD47"/>
        <bgColor rgb="FF70AD47"/>
      </patternFill>
    </fill>
    <fill>
      <patternFill patternType="solid">
        <fgColor rgb="FFC6E0B4"/>
        <bgColor rgb="FFC6E0B4"/>
      </patternFill>
    </fill>
    <fill>
      <patternFill patternType="solid">
        <fgColor rgb="FFFFFF00"/>
        <bgColor indexed="64"/>
      </patternFill>
    </fill>
  </fills>
  <borders count="110">
    <border>
      <left/>
      <right/>
      <top/>
      <bottom/>
      <diagonal/>
    </border>
    <border>
      <left style="medium">
        <color rgb="FF548235"/>
      </left>
      <right style="medium">
        <color rgb="FF548235"/>
      </right>
      <top style="medium">
        <color rgb="FF548235"/>
      </top>
      <bottom style="medium">
        <color rgb="FF548235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rgb="FFFF6600"/>
      </left>
      <right style="medium">
        <color rgb="FFFF6600"/>
      </right>
      <top style="medium">
        <color rgb="FFFF6600"/>
      </top>
      <bottom style="medium">
        <color rgb="FFFF6600"/>
      </bottom>
      <diagonal/>
    </border>
    <border>
      <left style="medium">
        <color rgb="FFED7D31"/>
      </left>
      <right style="medium">
        <color rgb="FFED7D31"/>
      </right>
      <top style="medium">
        <color rgb="FFED7D31"/>
      </top>
      <bottom style="medium">
        <color rgb="FFED7D31"/>
      </bottom>
      <diagonal/>
    </border>
    <border>
      <left style="medium">
        <color rgb="FF4472C4"/>
      </left>
      <right style="medium">
        <color rgb="FF4472C4"/>
      </right>
      <top style="medium">
        <color rgb="FF4472C4"/>
      </top>
      <bottom style="medium">
        <color rgb="FF4472C4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/>
      <right style="thin">
        <color rgb="FF808080"/>
      </right>
      <top/>
      <bottom/>
      <diagonal/>
    </border>
    <border>
      <left style="thin">
        <color rgb="FF808080"/>
      </left>
      <right/>
      <top/>
      <bottom/>
      <diagonal/>
    </border>
    <border>
      <left style="medium">
        <color rgb="FFFF6600"/>
      </left>
      <right/>
      <top style="medium">
        <color rgb="FFFF6600"/>
      </top>
      <bottom/>
      <diagonal/>
    </border>
    <border>
      <left/>
      <right/>
      <top style="medium">
        <color rgb="FFFF6600"/>
      </top>
      <bottom/>
      <diagonal/>
    </border>
    <border>
      <left/>
      <right style="medium">
        <color rgb="FFFF6600"/>
      </right>
      <top style="medium">
        <color rgb="FFFF6600"/>
      </top>
      <bottom/>
      <diagonal/>
    </border>
    <border>
      <left style="medium">
        <color rgb="FFFF6600"/>
      </left>
      <right/>
      <top/>
      <bottom/>
      <diagonal/>
    </border>
    <border>
      <left/>
      <right style="medium">
        <color rgb="FFFF6600"/>
      </right>
      <top/>
      <bottom/>
      <diagonal/>
    </border>
    <border>
      <left style="medium">
        <color rgb="FFFF6600"/>
      </left>
      <right/>
      <top/>
      <bottom style="medium">
        <color rgb="FFFF6600"/>
      </bottom>
      <diagonal/>
    </border>
    <border>
      <left/>
      <right/>
      <top/>
      <bottom style="medium">
        <color rgb="FFFF6600"/>
      </bottom>
      <diagonal/>
    </border>
    <border>
      <left/>
      <right style="medium">
        <color rgb="FFFF6600"/>
      </right>
      <top/>
      <bottom style="medium">
        <color rgb="FFFF6600"/>
      </bottom>
      <diagonal/>
    </border>
    <border>
      <left style="medium">
        <color rgb="FF70AD47"/>
      </left>
      <right/>
      <top style="medium">
        <color rgb="FF70AD47"/>
      </top>
      <bottom/>
      <diagonal/>
    </border>
    <border>
      <left/>
      <right/>
      <top style="medium">
        <color rgb="FF70AD47"/>
      </top>
      <bottom/>
      <diagonal/>
    </border>
    <border>
      <left/>
      <right style="medium">
        <color rgb="FF70AD47"/>
      </right>
      <top style="medium">
        <color rgb="FF70AD47"/>
      </top>
      <bottom/>
      <diagonal/>
    </border>
    <border>
      <left style="medium">
        <color rgb="FF70AD47"/>
      </left>
      <right/>
      <top/>
      <bottom/>
      <diagonal/>
    </border>
    <border>
      <left/>
      <right style="medium">
        <color rgb="FF70AD47"/>
      </right>
      <top/>
      <bottom/>
      <diagonal/>
    </border>
    <border>
      <left style="medium">
        <color rgb="FF70AD47"/>
      </left>
      <right/>
      <top/>
      <bottom style="medium">
        <color rgb="FF70AD47"/>
      </bottom>
      <diagonal/>
    </border>
    <border>
      <left/>
      <right/>
      <top/>
      <bottom style="medium">
        <color rgb="FF70AD47"/>
      </bottom>
      <diagonal/>
    </border>
    <border>
      <left/>
      <right style="medium">
        <color rgb="FF70AD47"/>
      </right>
      <top/>
      <bottom style="medium">
        <color rgb="FF70AD47"/>
      </bottom>
      <diagonal/>
    </border>
    <border>
      <left style="medium">
        <color rgb="FFED7D31"/>
      </left>
      <right style="thin">
        <color rgb="FFED7D31"/>
      </right>
      <top style="medium">
        <color rgb="FFED7D31"/>
      </top>
      <bottom style="medium">
        <color rgb="FFED7D31"/>
      </bottom>
      <diagonal/>
    </border>
    <border>
      <left style="thin">
        <color rgb="FFED7D31"/>
      </left>
      <right style="thin">
        <color rgb="FFED7D31"/>
      </right>
      <top style="medium">
        <color rgb="FFED7D31"/>
      </top>
      <bottom style="medium">
        <color rgb="FFED7D31"/>
      </bottom>
      <diagonal/>
    </border>
    <border>
      <left style="thin">
        <color rgb="FFED7D31"/>
      </left>
      <right/>
      <top style="medium">
        <color rgb="FFED7D31"/>
      </top>
      <bottom style="medium">
        <color rgb="FFED7D31"/>
      </bottom>
      <diagonal/>
    </border>
    <border>
      <left style="thin">
        <color rgb="FFED7D31"/>
      </left>
      <right style="medium">
        <color rgb="FFED7D31"/>
      </right>
      <top style="medium">
        <color rgb="FFED7D31"/>
      </top>
      <bottom style="medium">
        <color rgb="FFED7D31"/>
      </bottom>
      <diagonal/>
    </border>
    <border>
      <left style="medium">
        <color rgb="FFED7D31"/>
      </left>
      <right style="thin">
        <color rgb="FFED7D31"/>
      </right>
      <top style="thin">
        <color rgb="FFFFD966"/>
      </top>
      <bottom/>
      <diagonal/>
    </border>
    <border>
      <left style="thin">
        <color rgb="FFED7D31"/>
      </left>
      <right style="thin">
        <color rgb="FFED7D31"/>
      </right>
      <top style="thin">
        <color rgb="FFFFD966"/>
      </top>
      <bottom/>
      <diagonal/>
    </border>
    <border>
      <left style="thin">
        <color rgb="FFED7D31"/>
      </left>
      <right/>
      <top style="thin">
        <color rgb="FFFFD966"/>
      </top>
      <bottom/>
      <diagonal/>
    </border>
    <border>
      <left style="thin">
        <color rgb="FFED7D31"/>
      </left>
      <right style="medium">
        <color rgb="FFED7D31"/>
      </right>
      <top style="thin">
        <color rgb="FFFFD966"/>
      </top>
      <bottom/>
      <diagonal/>
    </border>
    <border>
      <left style="thin">
        <color rgb="FFED7D31"/>
      </left>
      <right style="thin">
        <color rgb="FFED7D31"/>
      </right>
      <top style="thin">
        <color rgb="FFFFD966"/>
      </top>
      <bottom style="medium">
        <color rgb="FFED7D31"/>
      </bottom>
      <diagonal/>
    </border>
    <border>
      <left style="thin">
        <color rgb="FFED7D31"/>
      </left>
      <right style="medium">
        <color rgb="FFED7D31"/>
      </right>
      <top style="thin">
        <color rgb="FFFFD966"/>
      </top>
      <bottom style="medium">
        <color rgb="FFED7D31"/>
      </bottom>
      <diagonal/>
    </border>
    <border>
      <left style="medium">
        <color rgb="FFED7D31"/>
      </left>
      <right/>
      <top style="medium">
        <color rgb="FFED7D31"/>
      </top>
      <bottom/>
      <diagonal/>
    </border>
    <border>
      <left/>
      <right/>
      <top style="medium">
        <color rgb="FFED7D31"/>
      </top>
      <bottom/>
      <diagonal/>
    </border>
    <border>
      <left style="medium">
        <color rgb="FFED7D31"/>
      </left>
      <right/>
      <top style="medium">
        <color rgb="FFED7D31"/>
      </top>
      <bottom style="medium">
        <color rgb="FFED7D31"/>
      </bottom>
      <diagonal/>
    </border>
    <border>
      <left style="medium">
        <color rgb="FF548235"/>
      </left>
      <right style="thin">
        <color rgb="FF548235"/>
      </right>
      <top style="medium">
        <color rgb="FF548235"/>
      </top>
      <bottom style="medium">
        <color rgb="FF548235"/>
      </bottom>
      <diagonal/>
    </border>
    <border>
      <left style="thin">
        <color rgb="FF548235"/>
      </left>
      <right style="thin">
        <color rgb="FF548235"/>
      </right>
      <top style="medium">
        <color rgb="FF548235"/>
      </top>
      <bottom style="medium">
        <color rgb="FF548235"/>
      </bottom>
      <diagonal/>
    </border>
    <border>
      <left style="thin">
        <color rgb="FF548235"/>
      </left>
      <right style="thin">
        <color rgb="FF548235"/>
      </right>
      <top style="medium">
        <color rgb="FF548235"/>
      </top>
      <bottom style="thin">
        <color rgb="FF548235"/>
      </bottom>
      <diagonal/>
    </border>
    <border>
      <left style="thin">
        <color rgb="FF548235"/>
      </left>
      <right style="medium">
        <color rgb="FF548235"/>
      </right>
      <top style="medium">
        <color rgb="FF548235"/>
      </top>
      <bottom style="medium">
        <color rgb="FF548235"/>
      </bottom>
      <diagonal/>
    </border>
    <border>
      <left style="thin">
        <color rgb="FF548235"/>
      </left>
      <right style="thin">
        <color rgb="FF548235"/>
      </right>
      <top/>
      <bottom style="medium">
        <color rgb="FF548235"/>
      </bottom>
      <diagonal/>
    </border>
    <border>
      <left/>
      <right style="thin">
        <color rgb="FF548235"/>
      </right>
      <top/>
      <bottom style="medium">
        <color rgb="FF548235"/>
      </bottom>
      <diagonal/>
    </border>
    <border>
      <left style="medium">
        <color rgb="FF548235"/>
      </left>
      <right style="thin">
        <color rgb="FF548235"/>
      </right>
      <top style="medium">
        <color rgb="FF548235"/>
      </top>
      <bottom style="thin">
        <color rgb="FFC6E0B4"/>
      </bottom>
      <diagonal/>
    </border>
    <border>
      <left style="thin">
        <color rgb="FF548235"/>
      </left>
      <right style="thin">
        <color rgb="FF548235"/>
      </right>
      <top style="medium">
        <color rgb="FF548235"/>
      </top>
      <bottom style="thin">
        <color rgb="FFC6E0B4"/>
      </bottom>
      <diagonal/>
    </border>
    <border>
      <left style="thin">
        <color rgb="FF548235"/>
      </left>
      <right/>
      <top style="medium">
        <color rgb="FF548235"/>
      </top>
      <bottom style="thin">
        <color rgb="FFC6E0B4"/>
      </bottom>
      <diagonal/>
    </border>
    <border>
      <left/>
      <right/>
      <top style="medium">
        <color rgb="FF548235"/>
      </top>
      <bottom style="thin">
        <color rgb="FFC6E0B4"/>
      </bottom>
      <diagonal/>
    </border>
    <border>
      <left/>
      <right style="thin">
        <color rgb="FF548235"/>
      </right>
      <top style="medium">
        <color rgb="FF548235"/>
      </top>
      <bottom style="thin">
        <color rgb="FFC6E0B4"/>
      </bottom>
      <diagonal/>
    </border>
    <border>
      <left style="thin">
        <color rgb="FF548235"/>
      </left>
      <right style="thin">
        <color rgb="FF548235"/>
      </right>
      <top style="thin">
        <color rgb="FFC6E0B4"/>
      </top>
      <bottom style="thin">
        <color rgb="FFC6E0B4"/>
      </bottom>
      <diagonal/>
    </border>
    <border>
      <left/>
      <right style="medium">
        <color rgb="FF548235"/>
      </right>
      <top style="medium">
        <color rgb="FF548235"/>
      </top>
      <bottom style="thin">
        <color rgb="FFC6E0B4"/>
      </bottom>
      <diagonal/>
    </border>
    <border>
      <left style="medium">
        <color rgb="FF548235"/>
      </left>
      <right style="thin">
        <color rgb="FF548235"/>
      </right>
      <top style="thin">
        <color rgb="FFC6E0B4"/>
      </top>
      <bottom style="thin">
        <color rgb="FFC6E0B4"/>
      </bottom>
      <diagonal/>
    </border>
    <border>
      <left style="thin">
        <color rgb="FF548235"/>
      </left>
      <right/>
      <top style="thin">
        <color rgb="FFC6E0B4"/>
      </top>
      <bottom style="thin">
        <color rgb="FFC6E0B4"/>
      </bottom>
      <diagonal/>
    </border>
    <border>
      <left/>
      <right/>
      <top style="thin">
        <color rgb="FFC6E0B4"/>
      </top>
      <bottom style="thin">
        <color rgb="FFC6E0B4"/>
      </bottom>
      <diagonal/>
    </border>
    <border>
      <left/>
      <right style="thin">
        <color rgb="FF548235"/>
      </right>
      <top style="thin">
        <color rgb="FFC6E0B4"/>
      </top>
      <bottom style="thin">
        <color rgb="FFC6E0B4"/>
      </bottom>
      <diagonal/>
    </border>
    <border>
      <left/>
      <right style="medium">
        <color rgb="FF548235"/>
      </right>
      <top style="thin">
        <color rgb="FFC6E0B4"/>
      </top>
      <bottom style="thin">
        <color rgb="FFC6E0B4"/>
      </bottom>
      <diagonal/>
    </border>
    <border>
      <left style="medium">
        <color rgb="FF548235"/>
      </left>
      <right style="thin">
        <color rgb="FF548235"/>
      </right>
      <top style="thin">
        <color rgb="FFC6E0B4"/>
      </top>
      <bottom/>
      <diagonal/>
    </border>
    <border>
      <left style="thin">
        <color rgb="FF548235"/>
      </left>
      <right style="thin">
        <color rgb="FF548235"/>
      </right>
      <top style="thin">
        <color rgb="FFC6E0B4"/>
      </top>
      <bottom/>
      <diagonal/>
    </border>
    <border>
      <left style="thin">
        <color rgb="FF548235"/>
      </left>
      <right/>
      <top style="thin">
        <color rgb="FFC6E0B4"/>
      </top>
      <bottom/>
      <diagonal/>
    </border>
    <border>
      <left/>
      <right/>
      <top style="thin">
        <color rgb="FFC6E0B4"/>
      </top>
      <bottom/>
      <diagonal/>
    </border>
    <border>
      <left style="thin">
        <color rgb="FF548235"/>
      </left>
      <right/>
      <top style="thin">
        <color rgb="FFC6E0B4"/>
      </top>
      <bottom style="medium">
        <color rgb="FF548235"/>
      </bottom>
      <diagonal/>
    </border>
    <border>
      <left style="thin">
        <color rgb="FF548235"/>
      </left>
      <right style="thin">
        <color rgb="FF548235"/>
      </right>
      <top style="thin">
        <color rgb="FFC6E0B4"/>
      </top>
      <bottom style="medium">
        <color rgb="FF548235"/>
      </bottom>
      <diagonal/>
    </border>
    <border>
      <left/>
      <right style="thin">
        <color rgb="FF548235"/>
      </right>
      <top style="thin">
        <color rgb="FFC6E0B4"/>
      </top>
      <bottom/>
      <diagonal/>
    </border>
    <border>
      <left/>
      <right style="medium">
        <color rgb="FF548235"/>
      </right>
      <top style="thin">
        <color rgb="FFC6E0B4"/>
      </top>
      <bottom/>
      <diagonal/>
    </border>
    <border>
      <left style="medium">
        <color rgb="FF548235"/>
      </left>
      <right/>
      <top style="medium">
        <color rgb="FF548235"/>
      </top>
      <bottom style="medium">
        <color rgb="FF548235"/>
      </bottom>
      <diagonal/>
    </border>
    <border>
      <left/>
      <right style="thin">
        <color rgb="FF548235"/>
      </right>
      <top style="medium">
        <color rgb="FF548235"/>
      </top>
      <bottom style="medium">
        <color rgb="FF548235"/>
      </bottom>
      <diagonal/>
    </border>
    <border>
      <left style="thin">
        <color rgb="FF548235"/>
      </left>
      <right/>
      <top style="medium">
        <color rgb="FF548235"/>
      </top>
      <bottom style="medium">
        <color rgb="FF548235"/>
      </bottom>
      <diagonal/>
    </border>
    <border>
      <left/>
      <right/>
      <top style="medium">
        <color rgb="FF548235"/>
      </top>
      <bottom style="medium">
        <color rgb="FF548235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548235"/>
      </left>
      <right style="medium">
        <color rgb="FF548235"/>
      </right>
      <top style="medium">
        <color rgb="FF548235"/>
      </top>
      <bottom style="thin">
        <color rgb="FFC6E0B4"/>
      </bottom>
      <diagonal/>
    </border>
    <border>
      <left style="thin">
        <color rgb="FF548235"/>
      </left>
      <right style="medium">
        <color rgb="FF548235"/>
      </right>
      <top style="thin">
        <color rgb="FFC6E0B4"/>
      </top>
      <bottom style="thin">
        <color rgb="FFC6E0B4"/>
      </bottom>
      <diagonal/>
    </border>
    <border>
      <left style="thin">
        <color rgb="FF548235"/>
      </left>
      <right style="medium">
        <color rgb="FF548235"/>
      </right>
      <top style="thin">
        <color rgb="FFC6E0B4"/>
      </top>
      <bottom/>
      <diagonal/>
    </border>
    <border>
      <left style="medium">
        <color rgb="FF4472C4"/>
      </left>
      <right style="thin">
        <color rgb="FF4472C4"/>
      </right>
      <top style="medium">
        <color rgb="FF4472C4"/>
      </top>
      <bottom style="medium">
        <color rgb="FF4472C4"/>
      </bottom>
      <diagonal/>
    </border>
    <border>
      <left style="thin">
        <color rgb="FF4472C4"/>
      </left>
      <right style="thin">
        <color rgb="FF4472C4"/>
      </right>
      <top style="medium">
        <color rgb="FF4472C4"/>
      </top>
      <bottom style="medium">
        <color rgb="FF4472C4"/>
      </bottom>
      <diagonal/>
    </border>
    <border>
      <left style="thin">
        <color rgb="FF4472C4"/>
      </left>
      <right style="thin">
        <color rgb="FF4472C4"/>
      </right>
      <top style="medium">
        <color rgb="FF4472C4"/>
      </top>
      <bottom style="thin">
        <color rgb="FF4472C4"/>
      </bottom>
      <diagonal/>
    </border>
    <border>
      <left style="thin">
        <color rgb="FF4472C4"/>
      </left>
      <right style="medium">
        <color rgb="FF4472C4"/>
      </right>
      <top style="medium">
        <color rgb="FF4472C4"/>
      </top>
      <bottom style="medium">
        <color rgb="FF4472C4"/>
      </bottom>
      <diagonal/>
    </border>
    <border>
      <left style="thin">
        <color rgb="FF4472C4"/>
      </left>
      <right style="thin">
        <color rgb="FF4472C4"/>
      </right>
      <top/>
      <bottom style="medium">
        <color rgb="FF4472C4"/>
      </bottom>
      <diagonal/>
    </border>
    <border>
      <left style="medium">
        <color rgb="FF4472C4"/>
      </left>
      <right style="thin">
        <color rgb="FF4472C4"/>
      </right>
      <top/>
      <bottom style="thin">
        <color rgb="FFB4C6E7"/>
      </bottom>
      <diagonal/>
    </border>
    <border>
      <left style="thin">
        <color rgb="FF4472C4"/>
      </left>
      <right style="thin">
        <color rgb="FF4472C4"/>
      </right>
      <top/>
      <bottom style="thin">
        <color rgb="FFB4C6E7"/>
      </bottom>
      <diagonal/>
    </border>
    <border>
      <left style="thin">
        <color rgb="FF4472C4"/>
      </left>
      <right style="medium">
        <color rgb="FF4472C4"/>
      </right>
      <top/>
      <bottom style="thin">
        <color rgb="FFB4C6E7"/>
      </bottom>
      <diagonal/>
    </border>
    <border>
      <left style="medium">
        <color rgb="FF4472C4"/>
      </left>
      <right style="thin">
        <color rgb="FF4472C4"/>
      </right>
      <top style="thin">
        <color rgb="FFB4C6E7"/>
      </top>
      <bottom style="thin">
        <color rgb="FFB4C6E7"/>
      </bottom>
      <diagonal/>
    </border>
    <border>
      <left style="thin">
        <color rgb="FF4472C4"/>
      </left>
      <right style="thin">
        <color rgb="FF4472C4"/>
      </right>
      <top style="thin">
        <color rgb="FFB4C6E7"/>
      </top>
      <bottom style="thin">
        <color rgb="FFB4C6E7"/>
      </bottom>
      <diagonal/>
    </border>
    <border>
      <left style="thin">
        <color rgb="FF4472C4"/>
      </left>
      <right style="medium">
        <color rgb="FF4472C4"/>
      </right>
      <top style="thin">
        <color rgb="FFB4C6E7"/>
      </top>
      <bottom style="thin">
        <color rgb="FFB4C6E7"/>
      </bottom>
      <diagonal/>
    </border>
    <border>
      <left style="medium">
        <color rgb="FF4472C4"/>
      </left>
      <right style="thin">
        <color rgb="FF4472C4"/>
      </right>
      <top style="thin">
        <color rgb="FFB4C6E7"/>
      </top>
      <bottom/>
      <diagonal/>
    </border>
    <border>
      <left style="thin">
        <color rgb="FF4472C4"/>
      </left>
      <right style="thin">
        <color rgb="FF4472C4"/>
      </right>
      <top style="thin">
        <color rgb="FFB4C6E7"/>
      </top>
      <bottom/>
      <diagonal/>
    </border>
    <border>
      <left style="thin">
        <color rgb="FF4472C4"/>
      </left>
      <right style="medium">
        <color rgb="FF4472C4"/>
      </right>
      <top style="thin">
        <color rgb="FFB4C6E7"/>
      </top>
      <bottom/>
      <diagonal/>
    </border>
    <border>
      <left style="medium">
        <color rgb="FF4472C4"/>
      </left>
      <right/>
      <top style="medium">
        <color rgb="FF4472C4"/>
      </top>
      <bottom style="medium">
        <color rgb="FF4472C4"/>
      </bottom>
      <diagonal/>
    </border>
    <border>
      <left/>
      <right/>
      <top style="medium">
        <color rgb="FF4472C4"/>
      </top>
      <bottom style="medium">
        <color rgb="FF4472C4"/>
      </bottom>
      <diagonal/>
    </border>
    <border>
      <left/>
      <right style="thin">
        <color rgb="FF4472C4"/>
      </right>
      <top style="medium">
        <color rgb="FF4472C4"/>
      </top>
      <bottom style="medium">
        <color rgb="FF4472C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 style="double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double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double">
        <color rgb="FF000000"/>
      </bottom>
      <diagonal/>
    </border>
    <border>
      <left/>
      <right style="medium">
        <color rgb="FF000000"/>
      </right>
      <top style="double">
        <color rgb="FF000000"/>
      </top>
      <bottom style="double">
        <color rgb="FF000000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293">
    <xf numFmtId="0" fontId="0" fillId="0" borderId="0" xfId="0"/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8" fillId="4" borderId="4" xfId="0" applyFont="1" applyFill="1" applyBorder="1" applyAlignment="1">
      <alignment horizontal="center" vertical="center"/>
    </xf>
    <xf numFmtId="0" fontId="9" fillId="0" borderId="0" xfId="0" applyFont="1" applyAlignment="1">
      <alignment wrapText="1"/>
    </xf>
    <xf numFmtId="0" fontId="8" fillId="4" borderId="4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4" borderId="0" xfId="0" applyFill="1" applyAlignment="1">
      <alignment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6" fillId="5" borderId="0" xfId="0" applyFont="1" applyFill="1" applyAlignment="1">
      <alignment wrapText="1"/>
    </xf>
    <xf numFmtId="0" fontId="6" fillId="5" borderId="0" xfId="0" applyFont="1" applyFill="1" applyAlignment="1">
      <alignment vertical="center" wrapText="1"/>
    </xf>
    <xf numFmtId="0" fontId="0" fillId="0" borderId="0" xfId="0" applyAlignment="1">
      <alignment horizontal="left" vertical="center" wrapText="1"/>
    </xf>
    <xf numFmtId="0" fontId="6" fillId="5" borderId="0" xfId="0" applyFont="1" applyFill="1" applyAlignment="1">
      <alignment vertical="center"/>
    </xf>
    <xf numFmtId="0" fontId="0" fillId="0" borderId="0" xfId="0" applyAlignment="1">
      <alignment wrapText="1"/>
    </xf>
    <xf numFmtId="0" fontId="13" fillId="6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6" borderId="0" xfId="0" applyFont="1" applyFill="1"/>
    <xf numFmtId="0" fontId="6" fillId="6" borderId="0" xfId="0" applyFont="1" applyFill="1" applyAlignment="1">
      <alignment vertical="center"/>
    </xf>
    <xf numFmtId="0" fontId="0" fillId="8" borderId="0" xfId="0" applyFill="1"/>
    <xf numFmtId="0" fontId="15" fillId="4" borderId="0" xfId="0" applyFont="1" applyFill="1"/>
    <xf numFmtId="0" fontId="15" fillId="4" borderId="0" xfId="0" applyFont="1" applyFill="1" applyAlignment="1">
      <alignment vertical="center"/>
    </xf>
    <xf numFmtId="0" fontId="15" fillId="4" borderId="7" xfId="0" applyFont="1" applyFill="1" applyBorder="1"/>
    <xf numFmtId="0" fontId="15" fillId="4" borderId="8" xfId="0" applyFont="1" applyFill="1" applyBorder="1"/>
    <xf numFmtId="0" fontId="15" fillId="9" borderId="0" xfId="0" applyFont="1" applyFill="1"/>
    <xf numFmtId="0" fontId="15" fillId="9" borderId="0" xfId="0" applyFont="1" applyFill="1" applyAlignment="1">
      <alignment horizontal="center"/>
    </xf>
    <xf numFmtId="0" fontId="15" fillId="9" borderId="7" xfId="0" applyFont="1" applyFill="1" applyBorder="1"/>
    <xf numFmtId="0" fontId="15" fillId="9" borderId="8" xfId="0" applyFont="1" applyFill="1" applyBorder="1"/>
    <xf numFmtId="0" fontId="15" fillId="4" borderId="0" xfId="0" applyFont="1" applyFill="1" applyAlignment="1">
      <alignment horizontal="center"/>
    </xf>
    <xf numFmtId="0" fontId="0" fillId="4" borderId="0" xfId="0" applyFill="1" applyAlignment="1">
      <alignment horizontal="center"/>
    </xf>
    <xf numFmtId="0" fontId="0" fillId="4" borderId="7" xfId="0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0" fontId="0" fillId="9" borderId="0" xfId="0" applyFill="1" applyAlignment="1">
      <alignment horizontal="center"/>
    </xf>
    <xf numFmtId="0" fontId="0" fillId="9" borderId="7" xfId="0" applyFill="1" applyBorder="1" applyAlignment="1">
      <alignment horizontal="center"/>
    </xf>
    <xf numFmtId="0" fontId="0" fillId="4" borderId="0" xfId="0" applyFill="1"/>
    <xf numFmtId="0" fontId="0" fillId="4" borderId="7" xfId="0" applyFill="1" applyBorder="1"/>
    <xf numFmtId="0" fontId="0" fillId="4" borderId="8" xfId="0" applyFill="1" applyBorder="1"/>
    <xf numFmtId="0" fontId="0" fillId="9" borderId="0" xfId="0" applyFill="1"/>
    <xf numFmtId="0" fontId="0" fillId="9" borderId="7" xfId="0" applyFill="1" applyBorder="1"/>
    <xf numFmtId="0" fontId="0" fillId="11" borderId="0" xfId="0" applyFill="1"/>
    <xf numFmtId="0" fontId="0" fillId="12" borderId="0" xfId="0" applyFill="1"/>
    <xf numFmtId="0" fontId="16" fillId="8" borderId="0" xfId="0" applyFont="1" applyFill="1"/>
    <xf numFmtId="0" fontId="8" fillId="8" borderId="0" xfId="0" applyFont="1" applyFill="1" applyAlignment="1">
      <alignment horizontal="right"/>
    </xf>
    <xf numFmtId="0" fontId="17" fillId="8" borderId="0" xfId="0" applyFont="1" applyFill="1"/>
    <xf numFmtId="0" fontId="0" fillId="8" borderId="9" xfId="0" applyFill="1" applyBorder="1"/>
    <xf numFmtId="49" fontId="18" fillId="8" borderId="10" xfId="0" applyNumberFormat="1" applyFont="1" applyFill="1" applyBorder="1" applyAlignment="1">
      <alignment horizontal="left"/>
    </xf>
    <xf numFmtId="0" fontId="19" fillId="8" borderId="10" xfId="0" applyFont="1" applyFill="1" applyBorder="1"/>
    <xf numFmtId="0" fontId="0" fillId="8" borderId="10" xfId="0" applyFill="1" applyBorder="1"/>
    <xf numFmtId="0" fontId="0" fillId="0" borderId="10" xfId="0" applyBorder="1"/>
    <xf numFmtId="0" fontId="0" fillId="8" borderId="11" xfId="0" applyFill="1" applyBorder="1"/>
    <xf numFmtId="0" fontId="19" fillId="8" borderId="0" xfId="0" applyFont="1" applyFill="1"/>
    <xf numFmtId="0" fontId="0" fillId="8" borderId="12" xfId="0" applyFill="1" applyBorder="1"/>
    <xf numFmtId="49" fontId="18" fillId="8" borderId="0" xfId="0" applyNumberFormat="1" applyFont="1" applyFill="1" applyAlignment="1">
      <alignment horizontal="right"/>
    </xf>
    <xf numFmtId="49" fontId="18" fillId="8" borderId="0" xfId="0" applyNumberFormat="1" applyFont="1" applyFill="1" applyAlignment="1">
      <alignment horizontal="left"/>
    </xf>
    <xf numFmtId="0" fontId="0" fillId="8" borderId="13" xfId="0" applyFill="1" applyBorder="1"/>
    <xf numFmtId="49" fontId="21" fillId="8" borderId="0" xfId="0" applyNumberFormat="1" applyFont="1" applyFill="1" applyAlignment="1">
      <alignment horizontal="left"/>
    </xf>
    <xf numFmtId="0" fontId="0" fillId="8" borderId="14" xfId="0" applyFill="1" applyBorder="1"/>
    <xf numFmtId="0" fontId="0" fillId="8" borderId="15" xfId="0" applyFill="1" applyBorder="1"/>
    <xf numFmtId="49" fontId="21" fillId="8" borderId="15" xfId="0" applyNumberFormat="1" applyFont="1" applyFill="1" applyBorder="1" applyAlignment="1">
      <alignment horizontal="left"/>
    </xf>
    <xf numFmtId="2" fontId="20" fillId="8" borderId="15" xfId="0" applyNumberFormat="1" applyFont="1" applyFill="1" applyBorder="1" applyAlignment="1">
      <alignment horizontal="center"/>
    </xf>
    <xf numFmtId="49" fontId="18" fillId="8" borderId="15" xfId="0" applyNumberFormat="1" applyFont="1" applyFill="1" applyBorder="1" applyAlignment="1">
      <alignment horizontal="left"/>
    </xf>
    <xf numFmtId="0" fontId="0" fillId="8" borderId="16" xfId="0" applyFill="1" applyBorder="1"/>
    <xf numFmtId="0" fontId="0" fillId="8" borderId="17" xfId="0" applyFill="1" applyBorder="1"/>
    <xf numFmtId="49" fontId="23" fillId="8" borderId="18" xfId="0" applyNumberFormat="1" applyFont="1" applyFill="1" applyBorder="1" applyAlignment="1">
      <alignment horizontal="left"/>
    </xf>
    <xf numFmtId="0" fontId="24" fillId="8" borderId="18" xfId="0" applyFont="1" applyFill="1" applyBorder="1"/>
    <xf numFmtId="0" fontId="25" fillId="8" borderId="18" xfId="0" applyFont="1" applyFill="1" applyBorder="1"/>
    <xf numFmtId="0" fontId="0" fillId="8" borderId="18" xfId="0" applyFill="1" applyBorder="1"/>
    <xf numFmtId="0" fontId="0" fillId="0" borderId="18" xfId="0" applyBorder="1"/>
    <xf numFmtId="0" fontId="0" fillId="8" borderId="19" xfId="0" applyFill="1" applyBorder="1"/>
    <xf numFmtId="0" fontId="24" fillId="8" borderId="0" xfId="0" applyFont="1" applyFill="1"/>
    <xf numFmtId="0" fontId="0" fillId="8" borderId="20" xfId="0" applyFill="1" applyBorder="1"/>
    <xf numFmtId="0" fontId="25" fillId="8" borderId="0" xfId="0" applyFont="1" applyFill="1"/>
    <xf numFmtId="49" fontId="23" fillId="8" borderId="0" xfId="0" applyNumberFormat="1" applyFont="1" applyFill="1" applyAlignment="1">
      <alignment horizontal="right"/>
    </xf>
    <xf numFmtId="49" fontId="23" fillId="8" borderId="0" xfId="0" applyNumberFormat="1" applyFont="1" applyFill="1" applyAlignment="1">
      <alignment horizontal="left"/>
    </xf>
    <xf numFmtId="0" fontId="0" fillId="8" borderId="21" xfId="0" applyFill="1" applyBorder="1"/>
    <xf numFmtId="49" fontId="26" fillId="8" borderId="0" xfId="0" applyNumberFormat="1" applyFont="1" applyFill="1" applyAlignment="1">
      <alignment horizontal="left"/>
    </xf>
    <xf numFmtId="0" fontId="0" fillId="8" borderId="22" xfId="0" applyFill="1" applyBorder="1"/>
    <xf numFmtId="0" fontId="0" fillId="8" borderId="23" xfId="0" applyFill="1" applyBorder="1"/>
    <xf numFmtId="0" fontId="0" fillId="8" borderId="24" xfId="0" applyFill="1" applyBorder="1"/>
    <xf numFmtId="0" fontId="8" fillId="4" borderId="25" xfId="0" applyFont="1" applyFill="1" applyBorder="1" applyAlignment="1">
      <alignment horizontal="center" vertical="center" wrapText="1"/>
    </xf>
    <xf numFmtId="0" fontId="8" fillId="4" borderId="26" xfId="0" applyFont="1" applyFill="1" applyBorder="1" applyAlignment="1">
      <alignment horizontal="center" vertical="center" wrapText="1"/>
    </xf>
    <xf numFmtId="0" fontId="8" fillId="4" borderId="27" xfId="0" applyFont="1" applyFill="1" applyBorder="1" applyAlignment="1">
      <alignment horizontal="center" vertical="center" wrapText="1"/>
    </xf>
    <xf numFmtId="0" fontId="8" fillId="4" borderId="28" xfId="0" applyFont="1" applyFill="1" applyBorder="1" applyAlignment="1">
      <alignment horizontal="center" vertical="center" wrapText="1"/>
    </xf>
    <xf numFmtId="14" fontId="0" fillId="0" borderId="29" xfId="0" applyNumberFormat="1" applyBorder="1" applyAlignment="1" applyProtection="1">
      <alignment horizontal="center" vertical="center"/>
      <protection locked="0"/>
    </xf>
    <xf numFmtId="49" fontId="0" fillId="0" borderId="30" xfId="0" applyNumberFormat="1" applyBorder="1" applyAlignment="1" applyProtection="1">
      <alignment horizontal="center" vertical="center"/>
      <protection locked="0"/>
    </xf>
    <xf numFmtId="1" fontId="0" fillId="0" borderId="30" xfId="0" applyNumberFormat="1" applyBorder="1" applyAlignment="1" applyProtection="1">
      <alignment horizontal="center" vertical="center"/>
      <protection locked="0"/>
    </xf>
    <xf numFmtId="1" fontId="0" fillId="4" borderId="31" xfId="0" applyNumberFormat="1" applyFill="1" applyBorder="1" applyAlignment="1">
      <alignment horizontal="center" vertical="center"/>
    </xf>
    <xf numFmtId="14" fontId="0" fillId="4" borderId="31" xfId="0" applyNumberFormat="1" applyFill="1" applyBorder="1" applyAlignment="1">
      <alignment horizontal="center" vertical="center"/>
    </xf>
    <xf numFmtId="1" fontId="0" fillId="0" borderId="32" xfId="0" applyNumberFormat="1" applyBorder="1" applyAlignment="1" applyProtection="1">
      <alignment horizontal="center" vertical="center"/>
      <protection locked="0"/>
    </xf>
    <xf numFmtId="1" fontId="0" fillId="0" borderId="33" xfId="0" applyNumberFormat="1" applyBorder="1" applyAlignment="1" applyProtection="1">
      <alignment horizontal="center" vertical="center"/>
      <protection locked="0"/>
    </xf>
    <xf numFmtId="1" fontId="0" fillId="0" borderId="34" xfId="0" applyNumberFormat="1" applyBorder="1" applyAlignment="1" applyProtection="1">
      <alignment horizontal="center" vertical="center"/>
      <protection locked="0"/>
    </xf>
    <xf numFmtId="1" fontId="8" fillId="4" borderId="28" xfId="0" applyNumberFormat="1" applyFont="1" applyFill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14" fontId="0" fillId="0" borderId="36" xfId="0" applyNumberForma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5" fillId="0" borderId="0" xfId="0" applyFont="1" applyAlignment="1">
      <alignment horizontal="center" vertical="center"/>
    </xf>
    <xf numFmtId="1" fontId="8" fillId="4" borderId="27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" fontId="0" fillId="0" borderId="29" xfId="0" applyNumberFormat="1" applyBorder="1" applyAlignment="1" applyProtection="1">
      <alignment horizontal="center" vertical="center"/>
      <protection locked="0"/>
    </xf>
    <xf numFmtId="14" fontId="0" fillId="4" borderId="32" xfId="0" applyNumberForma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top" wrapText="1"/>
    </xf>
    <xf numFmtId="14" fontId="8" fillId="4" borderId="37" xfId="0" applyNumberFormat="1" applyFont="1" applyFill="1" applyBorder="1" applyAlignment="1">
      <alignment horizontal="center" vertical="center" wrapText="1"/>
    </xf>
    <xf numFmtId="14" fontId="0" fillId="0" borderId="35" xfId="0" applyNumberFormat="1" applyBorder="1" applyAlignment="1">
      <alignment horizontal="center" vertical="center"/>
    </xf>
    <xf numFmtId="0" fontId="8" fillId="4" borderId="26" xfId="0" applyFont="1" applyFill="1" applyBorder="1" applyAlignment="1">
      <alignment horizontal="center" vertical="center"/>
    </xf>
    <xf numFmtId="0" fontId="8" fillId="4" borderId="28" xfId="0" applyFont="1" applyFill="1" applyBorder="1" applyAlignment="1">
      <alignment horizontal="center" vertical="center"/>
    </xf>
    <xf numFmtId="0" fontId="12" fillId="5" borderId="38" xfId="0" applyFont="1" applyFill="1" applyBorder="1" applyAlignment="1">
      <alignment horizontal="center" vertical="center" wrapText="1"/>
    </xf>
    <xf numFmtId="0" fontId="12" fillId="5" borderId="39" xfId="0" applyFont="1" applyFill="1" applyBorder="1" applyAlignment="1">
      <alignment horizontal="center" vertical="center" wrapText="1"/>
    </xf>
    <xf numFmtId="0" fontId="12" fillId="5" borderId="41" xfId="0" applyFont="1" applyFill="1" applyBorder="1" applyAlignment="1">
      <alignment horizontal="center" vertical="center" wrapText="1"/>
    </xf>
    <xf numFmtId="0" fontId="12" fillId="5" borderId="42" xfId="0" applyFont="1" applyFill="1" applyBorder="1" applyAlignment="1">
      <alignment horizontal="center" vertical="center" wrapText="1"/>
    </xf>
    <xf numFmtId="0" fontId="12" fillId="5" borderId="43" xfId="0" applyFont="1" applyFill="1" applyBorder="1" applyAlignment="1">
      <alignment horizontal="center" vertical="center" wrapText="1"/>
    </xf>
    <xf numFmtId="14" fontId="0" fillId="0" borderId="44" xfId="0" applyNumberFormat="1" applyBorder="1" applyAlignment="1" applyProtection="1">
      <alignment horizontal="center" vertical="center"/>
      <protection locked="0"/>
    </xf>
    <xf numFmtId="49" fontId="0" fillId="0" borderId="45" xfId="0" applyNumberFormat="1" applyBorder="1" applyAlignment="1" applyProtection="1">
      <alignment horizontal="center" vertical="center"/>
      <protection locked="0"/>
    </xf>
    <xf numFmtId="1" fontId="0" fillId="5" borderId="45" xfId="0" applyNumberFormat="1" applyFill="1" applyBorder="1" applyAlignment="1">
      <alignment horizontal="center" vertical="center"/>
    </xf>
    <xf numFmtId="1" fontId="0" fillId="5" borderId="46" xfId="0" applyNumberFormat="1" applyFill="1" applyBorder="1" applyAlignment="1">
      <alignment horizontal="center" vertical="center"/>
    </xf>
    <xf numFmtId="1" fontId="0" fillId="0" borderId="45" xfId="0" applyNumberFormat="1" applyBorder="1" applyAlignment="1" applyProtection="1">
      <alignment horizontal="center" vertical="center"/>
      <protection locked="0"/>
    </xf>
    <xf numFmtId="1" fontId="0" fillId="0" borderId="47" xfId="0" applyNumberFormat="1" applyBorder="1" applyAlignment="1" applyProtection="1">
      <alignment horizontal="center" vertical="center"/>
      <protection locked="0"/>
    </xf>
    <xf numFmtId="1" fontId="0" fillId="0" borderId="46" xfId="0" applyNumberFormat="1" applyBorder="1" applyAlignment="1" applyProtection="1">
      <alignment horizontal="center" vertical="center"/>
      <protection locked="0"/>
    </xf>
    <xf numFmtId="1" fontId="0" fillId="0" borderId="48" xfId="0" applyNumberFormat="1" applyBorder="1" applyAlignment="1" applyProtection="1">
      <alignment horizontal="center" vertical="center"/>
      <protection locked="0"/>
    </xf>
    <xf numFmtId="0" fontId="0" fillId="5" borderId="45" xfId="0" applyFill="1" applyBorder="1" applyAlignment="1">
      <alignment horizontal="center" vertical="center"/>
    </xf>
    <xf numFmtId="14" fontId="0" fillId="5" borderId="45" xfId="0" applyNumberFormat="1" applyFill="1" applyBorder="1" applyAlignment="1">
      <alignment horizontal="center" vertical="center"/>
    </xf>
    <xf numFmtId="1" fontId="0" fillId="0" borderId="49" xfId="0" applyNumberFormat="1" applyBorder="1" applyAlignment="1" applyProtection="1">
      <alignment horizontal="center" vertical="center"/>
      <protection locked="0"/>
    </xf>
    <xf numFmtId="49" fontId="0" fillId="0" borderId="48" xfId="0" applyNumberFormat="1" applyBorder="1" applyAlignment="1" applyProtection="1">
      <alignment horizontal="center" vertical="center"/>
      <protection locked="0"/>
    </xf>
    <xf numFmtId="49" fontId="0" fillId="0" borderId="50" xfId="0" applyNumberFormat="1" applyBorder="1" applyAlignment="1" applyProtection="1">
      <alignment horizontal="center" vertical="center"/>
      <protection locked="0"/>
    </xf>
    <xf numFmtId="14" fontId="0" fillId="0" borderId="51" xfId="0" applyNumberFormat="1" applyBorder="1" applyAlignment="1" applyProtection="1">
      <alignment horizontal="center" vertical="center"/>
      <protection locked="0"/>
    </xf>
    <xf numFmtId="49" fontId="0" fillId="0" borderId="49" xfId="0" applyNumberFormat="1" applyBorder="1" applyAlignment="1" applyProtection="1">
      <alignment horizontal="center" vertical="center"/>
      <protection locked="0"/>
    </xf>
    <xf numFmtId="1" fontId="0" fillId="5" borderId="49" xfId="0" applyNumberFormat="1" applyFill="1" applyBorder="1" applyAlignment="1">
      <alignment horizontal="center" vertical="center"/>
    </xf>
    <xf numFmtId="1" fontId="0" fillId="5" borderId="52" xfId="0" applyNumberFormat="1" applyFill="1" applyBorder="1" applyAlignment="1">
      <alignment horizontal="center" vertical="center"/>
    </xf>
    <xf numFmtId="1" fontId="0" fillId="0" borderId="53" xfId="0" applyNumberFormat="1" applyBorder="1" applyAlignment="1" applyProtection="1">
      <alignment horizontal="center" vertical="center"/>
      <protection locked="0"/>
    </xf>
    <xf numFmtId="1" fontId="0" fillId="0" borderId="52" xfId="0" applyNumberFormat="1" applyBorder="1" applyAlignment="1" applyProtection="1">
      <alignment horizontal="center" vertical="center"/>
      <protection locked="0"/>
    </xf>
    <xf numFmtId="1" fontId="0" fillId="0" borderId="54" xfId="0" applyNumberFormat="1" applyBorder="1" applyAlignment="1" applyProtection="1">
      <alignment horizontal="center" vertical="center"/>
      <protection locked="0"/>
    </xf>
    <xf numFmtId="0" fontId="0" fillId="5" borderId="49" xfId="0" applyFill="1" applyBorder="1" applyAlignment="1">
      <alignment horizontal="center" vertical="center"/>
    </xf>
    <xf numFmtId="14" fontId="0" fillId="5" borderId="49" xfId="0" applyNumberFormat="1" applyFill="1" applyBorder="1" applyAlignment="1">
      <alignment horizontal="center" vertical="center"/>
    </xf>
    <xf numFmtId="49" fontId="0" fillId="0" borderId="54" xfId="0" applyNumberFormat="1" applyBorder="1" applyAlignment="1" applyProtection="1">
      <alignment horizontal="center" vertical="center"/>
      <protection locked="0"/>
    </xf>
    <xf numFmtId="49" fontId="0" fillId="0" borderId="55" xfId="0" applyNumberFormat="1" applyBorder="1" applyAlignment="1" applyProtection="1">
      <alignment horizontal="center" vertical="center"/>
      <protection locked="0"/>
    </xf>
    <xf numFmtId="14" fontId="0" fillId="0" borderId="56" xfId="0" applyNumberFormat="1" applyBorder="1" applyAlignment="1" applyProtection="1">
      <alignment horizontal="center" vertical="center"/>
      <protection locked="0"/>
    </xf>
    <xf numFmtId="49" fontId="0" fillId="0" borderId="57" xfId="0" applyNumberFormat="1" applyBorder="1" applyAlignment="1" applyProtection="1">
      <alignment horizontal="center" vertical="center"/>
      <protection locked="0"/>
    </xf>
    <xf numFmtId="1" fontId="0" fillId="5" borderId="57" xfId="0" applyNumberFormat="1" applyFill="1" applyBorder="1" applyAlignment="1">
      <alignment horizontal="center" vertical="center"/>
    </xf>
    <xf numFmtId="1" fontId="0" fillId="5" borderId="58" xfId="0" applyNumberFormat="1" applyFill="1" applyBorder="1" applyAlignment="1">
      <alignment horizontal="center" vertical="center"/>
    </xf>
    <xf numFmtId="1" fontId="0" fillId="0" borderId="57" xfId="0" applyNumberFormat="1" applyBorder="1" applyAlignment="1" applyProtection="1">
      <alignment horizontal="center" vertical="center"/>
      <protection locked="0"/>
    </xf>
    <xf numFmtId="1" fontId="0" fillId="0" borderId="59" xfId="0" applyNumberFormat="1" applyBorder="1" applyAlignment="1" applyProtection="1">
      <alignment horizontal="center" vertical="center"/>
      <protection locked="0"/>
    </xf>
    <xf numFmtId="1" fontId="0" fillId="0" borderId="60" xfId="0" applyNumberFormat="1" applyBorder="1" applyAlignment="1" applyProtection="1">
      <alignment horizontal="center" vertical="center"/>
      <protection locked="0"/>
    </xf>
    <xf numFmtId="1" fontId="0" fillId="0" borderId="61" xfId="0" applyNumberFormat="1" applyBorder="1" applyAlignment="1" applyProtection="1">
      <alignment horizontal="center" vertical="center"/>
      <protection locked="0"/>
    </xf>
    <xf numFmtId="1" fontId="0" fillId="0" borderId="62" xfId="0" applyNumberFormat="1" applyBorder="1" applyAlignment="1" applyProtection="1">
      <alignment horizontal="center" vertical="center"/>
      <protection locked="0"/>
    </xf>
    <xf numFmtId="0" fontId="0" fillId="5" borderId="57" xfId="0" applyFill="1" applyBorder="1" applyAlignment="1">
      <alignment horizontal="center" vertical="center"/>
    </xf>
    <xf numFmtId="14" fontId="0" fillId="5" borderId="57" xfId="0" applyNumberFormat="1" applyFill="1" applyBorder="1" applyAlignment="1">
      <alignment horizontal="center" vertical="center"/>
    </xf>
    <xf numFmtId="49" fontId="0" fillId="0" borderId="62" xfId="0" applyNumberFormat="1" applyBorder="1" applyAlignment="1" applyProtection="1">
      <alignment horizontal="center" vertical="center"/>
      <protection locked="0"/>
    </xf>
    <xf numFmtId="49" fontId="0" fillId="0" borderId="63" xfId="0" applyNumberFormat="1" applyBorder="1" applyAlignment="1" applyProtection="1">
      <alignment horizontal="center" vertical="center"/>
      <protection locked="0"/>
    </xf>
    <xf numFmtId="0" fontId="12" fillId="5" borderId="64" xfId="0" applyFont="1" applyFill="1" applyBorder="1" applyAlignment="1">
      <alignment horizontal="center" vertical="center"/>
    </xf>
    <xf numFmtId="0" fontId="12" fillId="5" borderId="65" xfId="0" applyFont="1" applyFill="1" applyBorder="1" applyAlignment="1">
      <alignment horizontal="center" vertical="center"/>
    </xf>
    <xf numFmtId="1" fontId="12" fillId="5" borderId="39" xfId="0" applyNumberFormat="1" applyFont="1" applyFill="1" applyBorder="1" applyAlignment="1">
      <alignment horizontal="center" vertical="center"/>
    </xf>
    <xf numFmtId="1" fontId="12" fillId="5" borderId="66" xfId="0" applyNumberFormat="1" applyFont="1" applyFill="1" applyBorder="1" applyAlignment="1">
      <alignment horizontal="center" vertical="center"/>
    </xf>
    <xf numFmtId="0" fontId="12" fillId="5" borderId="67" xfId="0" applyFont="1" applyFill="1" applyBorder="1" applyAlignment="1">
      <alignment horizontal="center" vertical="center"/>
    </xf>
    <xf numFmtId="0" fontId="12" fillId="5" borderId="39" xfId="0" applyFont="1" applyFill="1" applyBorder="1" applyAlignment="1">
      <alignment horizontal="center" vertical="center"/>
    </xf>
    <xf numFmtId="0" fontId="12" fillId="5" borderId="66" xfId="0" applyFont="1" applyFill="1" applyBorder="1" applyAlignment="1">
      <alignment horizontal="center" vertical="center"/>
    </xf>
    <xf numFmtId="0" fontId="0" fillId="0" borderId="68" xfId="0" applyBorder="1" applyAlignment="1">
      <alignment horizontal="center" vertical="center"/>
    </xf>
    <xf numFmtId="1" fontId="0" fillId="0" borderId="68" xfId="0" applyNumberFormat="1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1" fontId="0" fillId="0" borderId="69" xfId="0" applyNumberFormat="1" applyBorder="1" applyAlignment="1">
      <alignment horizontal="center" vertical="center"/>
    </xf>
    <xf numFmtId="0" fontId="12" fillId="5" borderId="66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0" fillId="0" borderId="44" xfId="0" applyBorder="1" applyAlignment="1" applyProtection="1">
      <alignment horizontal="center" vertical="center"/>
      <protection locked="0"/>
    </xf>
    <xf numFmtId="1" fontId="0" fillId="5" borderId="70" xfId="0" applyNumberFormat="1" applyFill="1" applyBorder="1" applyAlignment="1">
      <alignment horizontal="center" vertical="center"/>
    </xf>
    <xf numFmtId="0" fontId="0" fillId="0" borderId="51" xfId="0" applyBorder="1" applyAlignment="1" applyProtection="1">
      <alignment horizontal="center" vertical="center"/>
      <protection locked="0"/>
    </xf>
    <xf numFmtId="1" fontId="0" fillId="5" borderId="71" xfId="0" applyNumberFormat="1" applyFill="1" applyBorder="1" applyAlignment="1">
      <alignment horizontal="center" vertical="center"/>
    </xf>
    <xf numFmtId="0" fontId="0" fillId="0" borderId="56" xfId="0" applyBorder="1" applyAlignment="1" applyProtection="1">
      <alignment horizontal="center" vertical="center"/>
      <protection locked="0"/>
    </xf>
    <xf numFmtId="1" fontId="0" fillId="5" borderId="72" xfId="0" applyNumberFormat="1" applyFill="1" applyBorder="1" applyAlignment="1">
      <alignment horizontal="center" vertical="center"/>
    </xf>
    <xf numFmtId="0" fontId="12" fillId="5" borderId="38" xfId="0" applyFont="1" applyFill="1" applyBorder="1" applyAlignment="1">
      <alignment horizontal="center" vertical="center"/>
    </xf>
    <xf numFmtId="1" fontId="12" fillId="5" borderId="41" xfId="0" applyNumberFormat="1" applyFont="1" applyFill="1" applyBorder="1" applyAlignment="1">
      <alignment horizontal="center" vertical="center"/>
    </xf>
    <xf numFmtId="49" fontId="0" fillId="0" borderId="51" xfId="0" applyNumberFormat="1" applyBorder="1" applyAlignment="1" applyProtection="1">
      <alignment horizontal="center" vertical="center"/>
      <protection locked="0"/>
    </xf>
    <xf numFmtId="0" fontId="13" fillId="6" borderId="7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78" xfId="0" applyNumberFormat="1" applyBorder="1" applyAlignment="1" applyProtection="1">
      <alignment horizontal="center" vertical="center"/>
      <protection locked="0"/>
    </xf>
    <xf numFmtId="49" fontId="0" fillId="0" borderId="79" xfId="0" applyNumberFormat="1" applyBorder="1" applyAlignment="1" applyProtection="1">
      <alignment horizontal="center" vertical="center"/>
      <protection locked="0"/>
    </xf>
    <xf numFmtId="1" fontId="0" fillId="0" borderId="79" xfId="0" applyNumberFormat="1" applyBorder="1" applyAlignment="1" applyProtection="1">
      <alignment horizontal="center" vertical="center"/>
      <protection locked="0"/>
    </xf>
    <xf numFmtId="0" fontId="0" fillId="6" borderId="79" xfId="0" applyFill="1" applyBorder="1" applyAlignment="1">
      <alignment horizontal="center" vertical="center"/>
    </xf>
    <xf numFmtId="0" fontId="0" fillId="6" borderId="80" xfId="0" applyFill="1" applyBorder="1" applyAlignment="1">
      <alignment horizontal="center" vertical="center"/>
    </xf>
    <xf numFmtId="14" fontId="0" fillId="0" borderId="81" xfId="0" applyNumberFormat="1" applyBorder="1" applyAlignment="1" applyProtection="1">
      <alignment horizontal="center" vertical="center"/>
      <protection locked="0"/>
    </xf>
    <xf numFmtId="49" fontId="0" fillId="0" borderId="82" xfId="0" applyNumberFormat="1" applyBorder="1" applyAlignment="1" applyProtection="1">
      <alignment horizontal="center" vertical="center"/>
      <protection locked="0"/>
    </xf>
    <xf numFmtId="1" fontId="0" fillId="0" borderId="82" xfId="0" applyNumberFormat="1" applyBorder="1" applyAlignment="1" applyProtection="1">
      <alignment horizontal="center" vertical="center"/>
      <protection locked="0"/>
    </xf>
    <xf numFmtId="0" fontId="0" fillId="6" borderId="82" xfId="0" applyFill="1" applyBorder="1" applyAlignment="1">
      <alignment horizontal="center" vertical="center"/>
    </xf>
    <xf numFmtId="0" fontId="0" fillId="6" borderId="83" xfId="0" applyFill="1" applyBorder="1" applyAlignment="1">
      <alignment horizontal="center" vertical="center"/>
    </xf>
    <xf numFmtId="14" fontId="0" fillId="0" borderId="84" xfId="0" applyNumberFormat="1" applyBorder="1" applyAlignment="1" applyProtection="1">
      <alignment horizontal="center" vertical="center"/>
      <protection locked="0"/>
    </xf>
    <xf numFmtId="49" fontId="0" fillId="0" borderId="85" xfId="0" applyNumberFormat="1" applyBorder="1" applyAlignment="1" applyProtection="1">
      <alignment horizontal="center" vertical="center"/>
      <protection locked="0"/>
    </xf>
    <xf numFmtId="1" fontId="0" fillId="0" borderId="85" xfId="0" applyNumberFormat="1" applyBorder="1" applyAlignment="1" applyProtection="1">
      <alignment horizontal="center" vertical="center"/>
      <protection locked="0"/>
    </xf>
    <xf numFmtId="0" fontId="0" fillId="6" borderId="85" xfId="0" applyFill="1" applyBorder="1" applyAlignment="1">
      <alignment horizontal="center" vertical="center"/>
    </xf>
    <xf numFmtId="0" fontId="0" fillId="6" borderId="86" xfId="0" applyFill="1" applyBorder="1" applyAlignment="1">
      <alignment horizontal="center" vertical="center"/>
    </xf>
    <xf numFmtId="0" fontId="13" fillId="6" borderId="87" xfId="0" applyFont="1" applyFill="1" applyBorder="1" applyAlignment="1">
      <alignment horizontal="center" vertical="center"/>
    </xf>
    <xf numFmtId="0" fontId="0" fillId="6" borderId="88" xfId="0" applyFill="1" applyBorder="1" applyAlignment="1">
      <alignment horizontal="center" vertical="center"/>
    </xf>
    <xf numFmtId="0" fontId="0" fillId="6" borderId="89" xfId="0" applyFill="1" applyBorder="1" applyAlignment="1">
      <alignment horizontal="center" vertical="center"/>
    </xf>
    <xf numFmtId="1" fontId="0" fillId="6" borderId="74" xfId="0" applyNumberFormat="1" applyFill="1" applyBorder="1" applyAlignment="1">
      <alignment horizontal="center" vertical="center"/>
    </xf>
    <xf numFmtId="0" fontId="0" fillId="6" borderId="74" xfId="0" applyFill="1" applyBorder="1" applyAlignment="1">
      <alignment horizontal="center" vertical="center"/>
    </xf>
    <xf numFmtId="0" fontId="0" fillId="6" borderId="76" xfId="0" applyFill="1" applyBorder="1" applyAlignment="1">
      <alignment horizontal="center" vertical="center"/>
    </xf>
    <xf numFmtId="0" fontId="2" fillId="8" borderId="0" xfId="0" applyFont="1" applyFill="1" applyAlignment="1">
      <alignment horizontal="center"/>
    </xf>
    <xf numFmtId="0" fontId="30" fillId="8" borderId="0" xfId="0" applyFont="1" applyFill="1" applyAlignment="1">
      <alignment horizontal="center"/>
    </xf>
    <xf numFmtId="0" fontId="31" fillId="8" borderId="0" xfId="0" applyFont="1" applyFill="1" applyAlignment="1">
      <alignment horizontal="center"/>
    </xf>
    <xf numFmtId="0" fontId="19" fillId="8" borderId="0" xfId="0" applyFont="1" applyFill="1" applyAlignment="1">
      <alignment horizontal="center"/>
    </xf>
    <xf numFmtId="0" fontId="20" fillId="8" borderId="0" xfId="0" applyFont="1" applyFill="1" applyAlignment="1">
      <alignment horizontal="center"/>
    </xf>
    <xf numFmtId="0" fontId="5" fillId="13" borderId="90" xfId="0" applyFont="1" applyFill="1" applyBorder="1"/>
    <xf numFmtId="0" fontId="0" fillId="13" borderId="91" xfId="0" applyFill="1" applyBorder="1"/>
    <xf numFmtId="0" fontId="0" fillId="13" borderId="92" xfId="0" applyFill="1" applyBorder="1"/>
    <xf numFmtId="0" fontId="15" fillId="14" borderId="93" xfId="0" applyFont="1" applyFill="1" applyBorder="1"/>
    <xf numFmtId="0" fontId="0" fillId="9" borderId="94" xfId="0" applyFill="1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5" fillId="14" borderId="0" xfId="0" applyFont="1" applyFill="1"/>
    <xf numFmtId="0" fontId="0" fillId="0" borderId="95" xfId="0" applyBorder="1"/>
    <xf numFmtId="0" fontId="6" fillId="0" borderId="93" xfId="0" applyFont="1" applyBorder="1"/>
    <xf numFmtId="0" fontId="6" fillId="0" borderId="0" xfId="0" applyFont="1"/>
    <xf numFmtId="0" fontId="0" fillId="9" borderId="94" xfId="0" applyFill="1" applyBorder="1" applyProtection="1">
      <protection locked="0"/>
    </xf>
    <xf numFmtId="0" fontId="15" fillId="0" borderId="97" xfId="0" applyFont="1" applyBorder="1"/>
    <xf numFmtId="0" fontId="0" fillId="0" borderId="98" xfId="0" applyBorder="1"/>
    <xf numFmtId="0" fontId="15" fillId="0" borderId="98" xfId="0" applyFont="1" applyBorder="1"/>
    <xf numFmtId="0" fontId="0" fillId="0" borderId="99" xfId="0" applyBorder="1"/>
    <xf numFmtId="0" fontId="15" fillId="0" borderId="90" xfId="0" applyFont="1" applyBorder="1"/>
    <xf numFmtId="0" fontId="0" fillId="0" borderId="91" xfId="0" applyBorder="1"/>
    <xf numFmtId="0" fontId="0" fillId="0" borderId="92" xfId="0" applyBorder="1"/>
    <xf numFmtId="0" fontId="0" fillId="14" borderId="93" xfId="0" applyFill="1" applyBorder="1"/>
    <xf numFmtId="0" fontId="0" fillId="14" borderId="0" xfId="0" applyFill="1"/>
    <xf numFmtId="1" fontId="15" fillId="8" borderId="94" xfId="0" applyNumberFormat="1" applyFont="1" applyFill="1" applyBorder="1" applyProtection="1">
      <protection locked="0"/>
    </xf>
    <xf numFmtId="1" fontId="15" fillId="0" borderId="94" xfId="0" applyNumberFormat="1" applyFont="1" applyBorder="1" applyProtection="1">
      <protection locked="0"/>
    </xf>
    <xf numFmtId="0" fontId="0" fillId="0" borderId="94" xfId="0" applyBorder="1" applyProtection="1">
      <protection locked="0"/>
    </xf>
    <xf numFmtId="0" fontId="0" fillId="0" borderId="93" xfId="0" applyBorder="1"/>
    <xf numFmtId="0" fontId="0" fillId="0" borderId="0" xfId="0" applyAlignment="1">
      <alignment horizontal="center"/>
    </xf>
    <xf numFmtId="0" fontId="0" fillId="0" borderId="102" xfId="0" applyBorder="1"/>
    <xf numFmtId="0" fontId="7" fillId="0" borderId="93" xfId="0" applyFont="1" applyBorder="1" applyAlignment="1">
      <alignment horizontal="center" vertical="center"/>
    </xf>
    <xf numFmtId="0" fontId="6" fillId="0" borderId="93" xfId="0" applyFont="1" applyBorder="1" applyAlignment="1">
      <alignment horizontal="center" vertical="center"/>
    </xf>
    <xf numFmtId="0" fontId="6" fillId="0" borderId="102" xfId="0" applyFont="1" applyBorder="1" applyAlignment="1">
      <alignment horizontal="center" vertical="center"/>
    </xf>
    <xf numFmtId="0" fontId="0" fillId="0" borderId="93" xfId="0" applyBorder="1" applyAlignment="1">
      <alignment wrapText="1"/>
    </xf>
    <xf numFmtId="0" fontId="15" fillId="14" borderId="103" xfId="0" applyFont="1" applyFill="1" applyBorder="1"/>
    <xf numFmtId="0" fontId="0" fillId="14" borderId="69" xfId="0" applyFill="1" applyBorder="1"/>
    <xf numFmtId="0" fontId="0" fillId="0" borderId="104" xfId="0" applyBorder="1" applyProtection="1">
      <protection locked="0"/>
    </xf>
    <xf numFmtId="0" fontId="0" fillId="0" borderId="105" xfId="0" applyBorder="1"/>
    <xf numFmtId="0" fontId="15" fillId="14" borderId="106" xfId="0" applyFont="1" applyFill="1" applyBorder="1"/>
    <xf numFmtId="0" fontId="0" fillId="14" borderId="68" xfId="0" applyFill="1" applyBorder="1"/>
    <xf numFmtId="1" fontId="0" fillId="0" borderId="68" xfId="0" applyNumberFormat="1" applyBorder="1" applyProtection="1">
      <protection locked="0"/>
    </xf>
    <xf numFmtId="0" fontId="0" fillId="0" borderId="107" xfId="0" applyBorder="1"/>
    <xf numFmtId="0" fontId="0" fillId="0" borderId="68" xfId="0" applyBorder="1" applyProtection="1">
      <protection locked="0"/>
    </xf>
    <xf numFmtId="0" fontId="15" fillId="8" borderId="93" xfId="0" applyFont="1" applyFill="1" applyBorder="1"/>
    <xf numFmtId="0" fontId="0" fillId="8" borderId="95" xfId="0" applyFill="1" applyBorder="1"/>
    <xf numFmtId="0" fontId="0" fillId="8" borderId="93" xfId="0" applyFill="1" applyBorder="1"/>
    <xf numFmtId="0" fontId="5" fillId="8" borderId="0" xfId="0" applyFont="1" applyFill="1"/>
    <xf numFmtId="0" fontId="0" fillId="9" borderId="108" xfId="0" applyFill="1" applyBorder="1" applyProtection="1">
      <protection locked="0"/>
    </xf>
    <xf numFmtId="0" fontId="0" fillId="8" borderId="0" xfId="0" applyFill="1" applyProtection="1">
      <protection locked="0"/>
    </xf>
    <xf numFmtId="0" fontId="0" fillId="9" borderId="96" xfId="0" applyFill="1" applyBorder="1" applyProtection="1">
      <protection locked="0"/>
    </xf>
    <xf numFmtId="0" fontId="0" fillId="9" borderId="109" xfId="0" applyFill="1" applyBorder="1" applyProtection="1">
      <protection locked="0"/>
    </xf>
    <xf numFmtId="0" fontId="0" fillId="8" borderId="0" xfId="0" applyFill="1" applyAlignment="1" applyProtection="1">
      <alignment horizontal="center"/>
      <protection locked="0"/>
    </xf>
    <xf numFmtId="0" fontId="0" fillId="8" borderId="97" xfId="0" applyFill="1" applyBorder="1"/>
    <xf numFmtId="0" fontId="0" fillId="8" borderId="98" xfId="0" applyFill="1" applyBorder="1"/>
    <xf numFmtId="0" fontId="0" fillId="8" borderId="99" xfId="0" applyFill="1" applyBorder="1"/>
    <xf numFmtId="0" fontId="0" fillId="15" borderId="94" xfId="0" applyFill="1" applyBorder="1" applyProtection="1">
      <protection locked="0"/>
    </xf>
    <xf numFmtId="1" fontId="0" fillId="15" borderId="94" xfId="0" applyNumberFormat="1" applyFill="1" applyBorder="1" applyProtection="1">
      <protection locked="0"/>
    </xf>
    <xf numFmtId="0" fontId="6" fillId="0" borderId="0" xfId="0" applyFont="1" applyAlignment="1">
      <alignment horizontal="left" wrapText="1"/>
    </xf>
    <xf numFmtId="0" fontId="2" fillId="0" borderId="1" xfId="0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wrapText="1"/>
    </xf>
    <xf numFmtId="0" fontId="14" fillId="0" borderId="0" xfId="0" applyFont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5" fillId="7" borderId="6" xfId="0" applyFont="1" applyFill="1" applyBorder="1" applyAlignment="1">
      <alignment horizontal="center" vertical="center" wrapText="1"/>
    </xf>
    <xf numFmtId="0" fontId="15" fillId="11" borderId="0" xfId="0" applyFont="1" applyFill="1" applyAlignment="1">
      <alignment horizontal="center"/>
    </xf>
    <xf numFmtId="0" fontId="5" fillId="9" borderId="2" xfId="0" applyFont="1" applyFill="1" applyBorder="1" applyAlignment="1">
      <alignment horizontal="center" vertical="center" wrapText="1"/>
    </xf>
    <xf numFmtId="0" fontId="5" fillId="10" borderId="0" xfId="0" applyFont="1" applyFill="1" applyAlignment="1">
      <alignment horizontal="center" wrapText="1"/>
    </xf>
    <xf numFmtId="0" fontId="5" fillId="11" borderId="0" xfId="0" applyFont="1" applyFill="1" applyAlignment="1">
      <alignment horizontal="center" wrapText="1"/>
    </xf>
    <xf numFmtId="0" fontId="5" fillId="12" borderId="0" xfId="0" applyFont="1" applyFill="1" applyAlignment="1">
      <alignment horizontal="center" vertical="center" wrapText="1"/>
    </xf>
    <xf numFmtId="0" fontId="15" fillId="10" borderId="0" xfId="0" applyFont="1" applyFill="1" applyAlignment="1">
      <alignment horizontal="center"/>
    </xf>
    <xf numFmtId="0" fontId="15" fillId="12" borderId="0" xfId="0" applyFont="1" applyFill="1" applyAlignment="1">
      <alignment horizontal="center"/>
    </xf>
    <xf numFmtId="17" fontId="8" fillId="8" borderId="0" xfId="0" applyNumberFormat="1" applyFont="1" applyFill="1" applyAlignment="1">
      <alignment horizontal="center"/>
    </xf>
    <xf numFmtId="0" fontId="15" fillId="9" borderId="0" xfId="0" applyFont="1" applyFill="1" applyAlignment="1">
      <alignment horizontal="center" vertical="center"/>
    </xf>
    <xf numFmtId="2" fontId="20" fillId="8" borderId="10" xfId="0" applyNumberFormat="1" applyFont="1" applyFill="1" applyBorder="1" applyAlignment="1">
      <alignment horizontal="center"/>
    </xf>
    <xf numFmtId="2" fontId="20" fillId="8" borderId="0" xfId="0" applyNumberFormat="1" applyFont="1" applyFill="1" applyAlignment="1">
      <alignment horizontal="center"/>
    </xf>
    <xf numFmtId="2" fontId="20" fillId="8" borderId="18" xfId="0" applyNumberFormat="1" applyFont="1" applyFill="1" applyBorder="1" applyAlignment="1">
      <alignment horizontal="center"/>
    </xf>
    <xf numFmtId="0" fontId="7" fillId="0" borderId="0" xfId="0" applyFont="1" applyAlignment="1">
      <alignment horizontal="center" vertical="center" wrapText="1"/>
    </xf>
    <xf numFmtId="14" fontId="8" fillId="4" borderId="25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12" fillId="5" borderId="38" xfId="0" applyFont="1" applyFill="1" applyBorder="1" applyAlignment="1">
      <alignment horizontal="center" vertical="center" wrapText="1"/>
    </xf>
    <xf numFmtId="0" fontId="12" fillId="5" borderId="39" xfId="0" applyFont="1" applyFill="1" applyBorder="1" applyAlignment="1">
      <alignment horizontal="center" vertical="center" wrapText="1"/>
    </xf>
    <xf numFmtId="0" fontId="12" fillId="5" borderId="40" xfId="0" applyFont="1" applyFill="1" applyBorder="1" applyAlignment="1">
      <alignment horizontal="center" vertical="center" wrapText="1"/>
    </xf>
    <xf numFmtId="0" fontId="12" fillId="5" borderId="41" xfId="0" applyFont="1" applyFill="1" applyBorder="1" applyAlignment="1">
      <alignment horizontal="center" vertical="center" wrapText="1"/>
    </xf>
    <xf numFmtId="0" fontId="12" fillId="5" borderId="38" xfId="0" applyFont="1" applyFill="1" applyBorder="1" applyAlignment="1">
      <alignment horizontal="left" vertical="center" wrapText="1"/>
    </xf>
    <xf numFmtId="0" fontId="12" fillId="5" borderId="39" xfId="0" applyFont="1" applyFill="1" applyBorder="1" applyAlignment="1">
      <alignment horizontal="left" vertical="center" wrapText="1"/>
    </xf>
    <xf numFmtId="0" fontId="12" fillId="5" borderId="41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13" fillId="6" borderId="76" xfId="0" applyFont="1" applyFill="1" applyBorder="1" applyAlignment="1">
      <alignment horizontal="center" vertical="center" wrapText="1"/>
    </xf>
    <xf numFmtId="0" fontId="13" fillId="6" borderId="73" xfId="0" applyFont="1" applyFill="1" applyBorder="1" applyAlignment="1">
      <alignment horizontal="center" vertical="center" wrapText="1"/>
    </xf>
    <xf numFmtId="0" fontId="13" fillId="6" borderId="74" xfId="0" applyFont="1" applyFill="1" applyBorder="1" applyAlignment="1">
      <alignment horizontal="center" vertical="center" wrapText="1"/>
    </xf>
    <xf numFmtId="0" fontId="13" fillId="6" borderId="75" xfId="0" applyFont="1" applyFill="1" applyBorder="1" applyAlignment="1">
      <alignment horizontal="center" vertical="center" wrapText="1"/>
    </xf>
    <xf numFmtId="0" fontId="0" fillId="9" borderId="94" xfId="0" applyFill="1" applyBorder="1"/>
    <xf numFmtId="0" fontId="0" fillId="9" borderId="96" xfId="0" applyFill="1" applyBorder="1"/>
    <xf numFmtId="0" fontId="0" fillId="14" borderId="90" xfId="0" applyFill="1" applyBorder="1" applyAlignment="1">
      <alignment horizontal="center"/>
    </xf>
    <xf numFmtId="0" fontId="5" fillId="13" borderId="100" xfId="0" applyFont="1" applyFill="1" applyBorder="1" applyAlignment="1">
      <alignment horizontal="center"/>
    </xf>
    <xf numFmtId="0" fontId="5" fillId="13" borderId="101" xfId="0" applyFont="1" applyFill="1" applyBorder="1" applyAlignment="1">
      <alignment horizontal="center"/>
    </xf>
  </cellXfs>
  <cellStyles count="2">
    <cellStyle name="cf1" xfId="1" xr:uid="{00000000-0005-0000-0000-000000000000}"/>
    <cellStyle name="Normal" xfId="0" builtinId="0" customBuiltin="1"/>
  </cellStyles>
  <dxfs count="8">
    <dxf>
      <font>
        <b/>
        <color rgb="FFFF0000"/>
        <family val="2"/>
      </font>
      <fill>
        <patternFill patternType="solid">
          <fgColor rgb="FFFCE4D6"/>
          <bgColor rgb="FFFCE4D6"/>
        </patternFill>
      </fill>
    </dxf>
    <dxf>
      <font>
        <b/>
        <color rgb="FFFF0000"/>
        <family val="2"/>
      </font>
      <fill>
        <patternFill patternType="solid">
          <fgColor rgb="FFFCE4D6"/>
          <bgColor rgb="FFFCE4D6"/>
        </patternFill>
      </fill>
    </dxf>
    <dxf>
      <font>
        <b/>
        <color rgb="FFFF0000"/>
        <family val="2"/>
      </font>
      <fill>
        <patternFill patternType="solid">
          <fgColor rgb="FFFCE4D6"/>
          <bgColor rgb="FFFCE4D6"/>
        </patternFill>
      </fill>
    </dxf>
    <dxf>
      <font>
        <b/>
        <color rgb="FFFF0000"/>
        <family val="2"/>
      </font>
      <fill>
        <patternFill patternType="solid">
          <fgColor rgb="FFFCE4D6"/>
          <bgColor rgb="FFFCE4D6"/>
        </patternFill>
      </fill>
    </dxf>
    <dxf>
      <font>
        <b/>
        <color rgb="FFFF0000"/>
        <family val="2"/>
      </font>
      <fill>
        <patternFill patternType="solid">
          <fgColor rgb="FFFCE4D6"/>
          <bgColor rgb="FFFCE4D6"/>
        </patternFill>
      </fill>
    </dxf>
    <dxf>
      <font>
        <b/>
        <color rgb="FFFF0000"/>
        <family val="2"/>
      </font>
      <fill>
        <patternFill patternType="solid">
          <fgColor rgb="FFFCE4D6"/>
          <bgColor rgb="FFFCE4D6"/>
        </patternFill>
      </fill>
    </dxf>
    <dxf>
      <font>
        <b/>
        <color rgb="FFFF0000"/>
        <family val="2"/>
      </font>
      <fill>
        <patternFill patternType="solid">
          <fgColor rgb="FFFCE4D6"/>
          <bgColor rgb="FFFCE4D6"/>
        </patternFill>
      </fill>
    </dxf>
    <dxf>
      <font>
        <b/>
        <color rgb="FFFF0000"/>
        <family val="2"/>
      </font>
      <fill>
        <patternFill patternType="solid">
          <fgColor rgb="FFFCE4D6"/>
          <bgColor rgb="FFFCE4D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25</xdr:col>
      <xdr:colOff>6464</xdr:colOff>
      <xdr:row>11</xdr:row>
      <xdr:rowOff>22521</xdr:rowOff>
    </xdr:from>
    <xdr:ext cx="0" cy="276378"/>
    <xdr:cxnSp macro="">
      <xdr:nvCxnSpPr>
        <xdr:cNvPr id="3" name="Connecteur droit avec flèche 10">
          <a:extLst>
            <a:ext uri="{FF2B5EF4-FFF2-40B4-BE49-F238E27FC236}">
              <a16:creationId xmlns:a16="http://schemas.microsoft.com/office/drawing/2014/main" id="{EA2982B1-48DB-638D-EA82-B069E7A595DE}"/>
            </a:ext>
          </a:extLst>
        </xdr:cNvPr>
        <xdr:cNvCxnSpPr/>
      </xdr:nvCxnSpPr>
      <xdr:spPr>
        <a:xfrm>
          <a:off x="7836014" y="1841796"/>
          <a:ext cx="0" cy="276378"/>
        </a:xfrm>
        <a:prstGeom prst="straightConnector1">
          <a:avLst/>
        </a:prstGeom>
        <a:noFill/>
        <a:ln w="28575" cap="flat">
          <a:solidFill>
            <a:srgbClr val="595959"/>
          </a:solidFill>
          <a:prstDash val="solid"/>
          <a:miter/>
          <a:tailEnd type="arrow"/>
        </a:ln>
      </xdr:spPr>
    </xdr:cxnSp>
    <xdr:clientData/>
  </xdr:oneCellAnchor>
  <xdr:oneCellAnchor>
    <xdr:from>
      <xdr:col>13</xdr:col>
      <xdr:colOff>5742</xdr:colOff>
      <xdr:row>8</xdr:row>
      <xdr:rowOff>72301</xdr:rowOff>
    </xdr:from>
    <xdr:ext cx="0" cy="564377"/>
    <xdr:cxnSp macro="">
      <xdr:nvCxnSpPr>
        <xdr:cNvPr id="2" name="Connecteur droit avec flèche 14">
          <a:extLst>
            <a:ext uri="{FF2B5EF4-FFF2-40B4-BE49-F238E27FC236}">
              <a16:creationId xmlns:a16="http://schemas.microsoft.com/office/drawing/2014/main" id="{774C6E50-79B3-D486-063D-EB94E0894349}"/>
            </a:ext>
          </a:extLst>
        </xdr:cNvPr>
        <xdr:cNvCxnSpPr/>
      </xdr:nvCxnSpPr>
      <xdr:spPr>
        <a:xfrm>
          <a:off x="4063392" y="1548676"/>
          <a:ext cx="0" cy="564377"/>
        </a:xfrm>
        <a:prstGeom prst="straightConnector1">
          <a:avLst/>
        </a:prstGeom>
        <a:noFill/>
        <a:ln w="28575" cap="flat">
          <a:solidFill>
            <a:srgbClr val="595959"/>
          </a:solidFill>
          <a:prstDash val="solid"/>
          <a:miter/>
          <a:tailEnd type="arrow"/>
        </a:ln>
      </xdr:spPr>
    </xdr:cxn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247646</xdr:colOff>
      <xdr:row>0</xdr:row>
      <xdr:rowOff>0</xdr:rowOff>
    </xdr:from>
    <xdr:ext cx="1628775" cy="1243017"/>
    <xdr:pic>
      <xdr:nvPicPr>
        <xdr:cNvPr id="2" name="Image 1">
          <a:extLst>
            <a:ext uri="{FF2B5EF4-FFF2-40B4-BE49-F238E27FC236}">
              <a16:creationId xmlns:a16="http://schemas.microsoft.com/office/drawing/2014/main" id="{FAFF9AC1-3771-0899-4D24-8D398FD0E8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48821" y="0"/>
          <a:ext cx="1628775" cy="1243017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D86"/>
  <sheetViews>
    <sheetView workbookViewId="0">
      <selection activeCell="E4" sqref="E4"/>
    </sheetView>
  </sheetViews>
  <sheetFormatPr baseColWidth="10" defaultRowHeight="14.75"/>
  <cols>
    <col min="1" max="1" width="3.86328125" customWidth="1"/>
    <col min="2" max="2" width="33.26953125" customWidth="1"/>
    <col min="3" max="3" width="3.40625" customWidth="1"/>
    <col min="4" max="4" width="102.1328125" customWidth="1"/>
    <col min="5" max="5" width="11.40625" customWidth="1"/>
  </cols>
  <sheetData>
    <row r="1" spans="2:4" ht="15.5" thickBot="1"/>
    <row r="2" spans="2:4" ht="21.75" thickBot="1">
      <c r="B2" s="251" t="s">
        <v>0</v>
      </c>
      <c r="C2" s="251"/>
      <c r="D2" s="251"/>
    </row>
    <row r="4" spans="2:4" ht="60.75" customHeight="1">
      <c r="B4" s="252" t="s">
        <v>1</v>
      </c>
      <c r="C4" s="252"/>
      <c r="D4" s="252"/>
    </row>
    <row r="6" spans="2:4" ht="15.5" thickBot="1"/>
    <row r="7" spans="2:4" ht="19.25" thickBot="1">
      <c r="B7" s="253" t="s">
        <v>2</v>
      </c>
      <c r="C7" s="253"/>
      <c r="D7" s="253"/>
    </row>
    <row r="9" spans="2:4" ht="30" customHeight="1">
      <c r="B9" s="250" t="s">
        <v>3</v>
      </c>
      <c r="C9" s="250"/>
      <c r="D9" s="250"/>
    </row>
    <row r="10" spans="2:4">
      <c r="B10" s="1"/>
      <c r="C10" s="1"/>
      <c r="D10" s="1"/>
    </row>
    <row r="11" spans="2:4" ht="15.5" thickBot="1"/>
    <row r="12" spans="2:4" ht="19.25" thickBot="1">
      <c r="B12" s="254" t="s">
        <v>4</v>
      </c>
      <c r="C12" s="254"/>
      <c r="D12" s="254"/>
    </row>
    <row r="14" spans="2:4" ht="43.5" customHeight="1">
      <c r="B14" s="250" t="s">
        <v>5</v>
      </c>
      <c r="C14" s="250"/>
      <c r="D14" s="250"/>
    </row>
    <row r="15" spans="2:4" ht="15.5" thickBot="1">
      <c r="B15" s="2"/>
      <c r="C15" s="2"/>
      <c r="D15" s="2"/>
    </row>
    <row r="16" spans="2:4" ht="15.5" thickBot="1">
      <c r="B16" s="3" t="s">
        <v>6</v>
      </c>
      <c r="D16" t="s">
        <v>7</v>
      </c>
    </row>
    <row r="17" spans="2:4" ht="15.5" thickBot="1"/>
    <row r="18" spans="2:4" ht="15.5" thickBot="1">
      <c r="B18" s="3" t="s">
        <v>8</v>
      </c>
      <c r="D18" t="s">
        <v>9</v>
      </c>
    </row>
    <row r="19" spans="2:4" ht="33.75" customHeight="1">
      <c r="D19" s="4" t="s">
        <v>10</v>
      </c>
    </row>
    <row r="20" spans="2:4" ht="15.5" thickBot="1"/>
    <row r="21" spans="2:4" ht="30.25" thickBot="1">
      <c r="B21" s="5" t="s">
        <v>11</v>
      </c>
      <c r="D21" s="6" t="s">
        <v>12</v>
      </c>
    </row>
    <row r="22" spans="2:4" ht="15.5" thickBot="1"/>
    <row r="23" spans="2:4" ht="30.25" thickBot="1">
      <c r="B23" s="5" t="s">
        <v>13</v>
      </c>
      <c r="D23" s="7" t="s">
        <v>14</v>
      </c>
    </row>
    <row r="24" spans="2:4" ht="15.5" thickBot="1"/>
    <row r="25" spans="2:4" ht="59.75" thickBot="1">
      <c r="B25" s="5" t="s">
        <v>15</v>
      </c>
      <c r="D25" s="7" t="s">
        <v>16</v>
      </c>
    </row>
    <row r="26" spans="2:4" ht="15.5" thickBot="1"/>
    <row r="27" spans="2:4" ht="15.5" thickBot="1">
      <c r="B27" s="5" t="s">
        <v>17</v>
      </c>
      <c r="D27" t="s">
        <v>18</v>
      </c>
    </row>
    <row r="28" spans="2:4" ht="15.5" thickBot="1"/>
    <row r="29" spans="2:4" ht="30.25" thickBot="1">
      <c r="B29" s="5" t="s">
        <v>19</v>
      </c>
      <c r="D29" s="6" t="s">
        <v>20</v>
      </c>
    </row>
    <row r="31" spans="2:4" ht="15.5" thickBot="1"/>
    <row r="32" spans="2:4" ht="19.5" customHeight="1" thickBot="1">
      <c r="B32" s="257" t="s">
        <v>21</v>
      </c>
      <c r="C32" s="257"/>
      <c r="D32" s="257"/>
    </row>
    <row r="34" spans="2:4" ht="30" customHeight="1">
      <c r="B34" s="250" t="s">
        <v>22</v>
      </c>
      <c r="C34" s="250"/>
      <c r="D34" s="250"/>
    </row>
    <row r="35" spans="2:4" ht="15.5" thickBot="1"/>
    <row r="36" spans="2:4" ht="15.5" thickBot="1">
      <c r="B36" s="8" t="s">
        <v>23</v>
      </c>
      <c r="D36" t="s">
        <v>24</v>
      </c>
    </row>
    <row r="37" spans="2:4" ht="15.5" thickBot="1"/>
    <row r="38" spans="2:4" ht="15.5" thickBot="1">
      <c r="B38" s="8" t="s">
        <v>25</v>
      </c>
      <c r="D38" t="s">
        <v>26</v>
      </c>
    </row>
    <row r="39" spans="2:4" ht="15.5" thickBot="1"/>
    <row r="40" spans="2:4" ht="30.25" thickBot="1">
      <c r="B40" s="8" t="s">
        <v>27</v>
      </c>
      <c r="D40" s="9" t="s">
        <v>28</v>
      </c>
    </row>
    <row r="41" spans="2:4" ht="15.5" thickBot="1"/>
    <row r="42" spans="2:4" ht="30.25" thickBot="1">
      <c r="B42" s="8" t="s">
        <v>29</v>
      </c>
      <c r="D42" s="10" t="s">
        <v>30</v>
      </c>
    </row>
    <row r="43" spans="2:4" ht="15.5" thickBot="1"/>
    <row r="44" spans="2:4" ht="15.5" thickBot="1">
      <c r="B44" s="8" t="s">
        <v>31</v>
      </c>
      <c r="D44" t="s">
        <v>32</v>
      </c>
    </row>
    <row r="45" spans="2:4" ht="15.5" thickBot="1"/>
    <row r="46" spans="2:4" ht="30.25" thickBot="1">
      <c r="B46" s="8" t="s">
        <v>33</v>
      </c>
      <c r="D46" s="258" t="s">
        <v>34</v>
      </c>
    </row>
    <row r="47" spans="2:4" ht="15.5" thickBot="1">
      <c r="B47" s="8" t="s">
        <v>35</v>
      </c>
      <c r="D47" s="258"/>
    </row>
    <row r="48" spans="2:4" ht="15.5" thickBot="1"/>
    <row r="49" spans="2:4" ht="30.25" thickBot="1">
      <c r="B49" s="8" t="s">
        <v>36</v>
      </c>
      <c r="D49" s="12" t="s">
        <v>37</v>
      </c>
    </row>
    <row r="50" spans="2:4" ht="15.5" thickBot="1"/>
    <row r="51" spans="2:4" ht="15.5" thickBot="1">
      <c r="B51" s="8" t="s">
        <v>38</v>
      </c>
      <c r="D51" t="s">
        <v>39</v>
      </c>
    </row>
    <row r="52" spans="2:4" ht="15.5" thickBot="1"/>
    <row r="53" spans="2:4" ht="45" thickBot="1">
      <c r="B53" s="8" t="s">
        <v>40</v>
      </c>
      <c r="D53" s="9" t="s">
        <v>41</v>
      </c>
    </row>
    <row r="54" spans="2:4" ht="15.5" thickBot="1"/>
    <row r="55" spans="2:4" ht="15.5" thickBot="1">
      <c r="B55" s="8" t="s">
        <v>42</v>
      </c>
      <c r="D55" t="s">
        <v>43</v>
      </c>
    </row>
    <row r="56" spans="2:4" ht="15.5" thickBot="1"/>
    <row r="57" spans="2:4" ht="15.5" thickBot="1">
      <c r="B57" s="8" t="s">
        <v>44</v>
      </c>
      <c r="D57" s="13" t="s">
        <v>45</v>
      </c>
    </row>
    <row r="59" spans="2:4" ht="15.5" thickBot="1"/>
    <row r="60" spans="2:4" ht="19.25" thickBot="1">
      <c r="B60" s="259" t="s">
        <v>46</v>
      </c>
      <c r="C60" s="259"/>
      <c r="D60" s="259"/>
    </row>
    <row r="62" spans="2:4" ht="30.75" customHeight="1">
      <c r="B62" s="250" t="s">
        <v>47</v>
      </c>
      <c r="C62" s="250"/>
      <c r="D62" s="250"/>
    </row>
    <row r="63" spans="2:4" ht="15.5" thickBot="1"/>
    <row r="64" spans="2:4" ht="15.5" thickBot="1">
      <c r="B64" s="14" t="s">
        <v>48</v>
      </c>
      <c r="D64" t="s">
        <v>49</v>
      </c>
    </row>
    <row r="65" spans="2:4" ht="15.5" thickBot="1">
      <c r="B65" s="15"/>
    </row>
    <row r="66" spans="2:4" ht="15.5" thickBot="1">
      <c r="B66" s="14" t="s">
        <v>50</v>
      </c>
      <c r="D66" t="s">
        <v>51</v>
      </c>
    </row>
    <row r="67" spans="2:4" ht="15.5" thickBot="1">
      <c r="B67" s="15"/>
    </row>
    <row r="68" spans="2:4" ht="15.5" thickBot="1">
      <c r="B68" s="14" t="s">
        <v>52</v>
      </c>
      <c r="D68" t="s">
        <v>53</v>
      </c>
    </row>
    <row r="69" spans="2:4" ht="15.5" thickBot="1">
      <c r="B69" s="15"/>
    </row>
    <row r="70" spans="2:4" ht="15.5" thickBot="1">
      <c r="B70" s="14" t="s">
        <v>54</v>
      </c>
      <c r="D70" t="s">
        <v>55</v>
      </c>
    </row>
    <row r="71" spans="2:4" ht="15.5" thickBot="1"/>
    <row r="72" spans="2:4" ht="15" customHeight="1" thickBot="1">
      <c r="B72" s="14" t="s">
        <v>56</v>
      </c>
      <c r="D72" s="16" t="s">
        <v>57</v>
      </c>
    </row>
    <row r="73" spans="2:4" ht="15.5" thickBot="1"/>
    <row r="74" spans="2:4" ht="15.5" thickBot="1">
      <c r="B74" s="14" t="s">
        <v>58</v>
      </c>
      <c r="D74" t="s">
        <v>59</v>
      </c>
    </row>
    <row r="75" spans="2:4" ht="15.5" thickBot="1"/>
    <row r="76" spans="2:4" ht="15.5" thickBot="1">
      <c r="B76" s="14" t="s">
        <v>60</v>
      </c>
      <c r="D76" s="17" t="s">
        <v>61</v>
      </c>
    </row>
    <row r="77" spans="2:4" ht="15.5" thickBot="1">
      <c r="D77" s="6"/>
    </row>
    <row r="78" spans="2:4" ht="15.5" thickBot="1">
      <c r="B78" s="14" t="s">
        <v>62</v>
      </c>
      <c r="D78" s="17" t="s">
        <v>63</v>
      </c>
    </row>
    <row r="80" spans="2:4" ht="15.5" thickBot="1"/>
    <row r="81" spans="2:4" ht="19.25" thickBot="1">
      <c r="B81" s="260" t="s">
        <v>64</v>
      </c>
      <c r="C81" s="260"/>
      <c r="D81" s="260"/>
    </row>
    <row r="83" spans="2:4" ht="77.25" customHeight="1">
      <c r="B83" s="255" t="s">
        <v>65</v>
      </c>
      <c r="C83" s="255"/>
      <c r="D83" s="255"/>
    </row>
    <row r="86" spans="2:4" ht="33.75" customHeight="1">
      <c r="B86" s="256" t="s">
        <v>66</v>
      </c>
      <c r="C86" s="256"/>
      <c r="D86" s="256"/>
    </row>
  </sheetData>
  <mergeCells count="14">
    <mergeCell ref="B83:D83"/>
    <mergeCell ref="B86:D86"/>
    <mergeCell ref="B32:D32"/>
    <mergeCell ref="B34:D34"/>
    <mergeCell ref="D46:D47"/>
    <mergeCell ref="B60:D60"/>
    <mergeCell ref="B62:D62"/>
    <mergeCell ref="B81:D81"/>
    <mergeCell ref="B14:D14"/>
    <mergeCell ref="B2:D2"/>
    <mergeCell ref="B4:D4"/>
    <mergeCell ref="B7:D7"/>
    <mergeCell ref="B9:D9"/>
    <mergeCell ref="B12:D12"/>
  </mergeCells>
  <pageMargins left="0.25" right="0.25" top="0.75" bottom="0.75" header="0.30000000000000004" footer="0.30000000000000004"/>
  <pageSetup paperSize="0" fitToHeight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O29"/>
  <sheetViews>
    <sheetView zoomScale="55" workbookViewId="0">
      <selection activeCell="E25" sqref="E25"/>
    </sheetView>
  </sheetViews>
  <sheetFormatPr baseColWidth="10" defaultRowHeight="14.75"/>
  <cols>
    <col min="1" max="1" width="3.26953125" customWidth="1"/>
    <col min="2" max="12" width="4.7265625" customWidth="1"/>
    <col min="13" max="13" width="5.7265625" customWidth="1"/>
    <col min="14" max="35" width="4.7265625" customWidth="1"/>
    <col min="36" max="40" width="1.7265625" customWidth="1"/>
    <col min="41" max="41" width="11.40625" customWidth="1"/>
  </cols>
  <sheetData>
    <row r="1" spans="1:41" ht="15.5" thickBot="1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</row>
    <row r="2" spans="1:41" ht="19.5" customHeight="1" thickBot="1">
      <c r="A2" s="18"/>
      <c r="B2" s="262" t="s">
        <v>201</v>
      </c>
      <c r="C2" s="262"/>
      <c r="D2" s="262"/>
      <c r="E2" s="262"/>
      <c r="F2" s="262"/>
      <c r="G2" s="262"/>
      <c r="H2" s="262"/>
      <c r="I2" s="262"/>
      <c r="J2" s="262"/>
      <c r="K2" s="262"/>
      <c r="L2" s="262"/>
      <c r="M2" s="262"/>
      <c r="N2" s="262"/>
      <c r="O2" s="262"/>
      <c r="P2" s="262"/>
      <c r="Q2" s="262"/>
      <c r="R2" s="262"/>
      <c r="S2" s="262"/>
      <c r="T2" s="262"/>
      <c r="U2" s="262"/>
      <c r="V2" s="262"/>
      <c r="W2" s="262"/>
      <c r="X2" s="262"/>
      <c r="Y2" s="262"/>
      <c r="Z2" s="262"/>
      <c r="AA2" s="262"/>
      <c r="AB2" s="262"/>
      <c r="AC2" s="262"/>
      <c r="AD2" s="262"/>
      <c r="AE2" s="262"/>
      <c r="AF2" s="262"/>
      <c r="AG2" s="262"/>
      <c r="AH2" s="262"/>
      <c r="AI2" s="262"/>
      <c r="AJ2" s="262"/>
      <c r="AK2" s="262"/>
      <c r="AL2" s="262"/>
      <c r="AM2" s="262"/>
      <c r="AN2" s="262"/>
    </row>
    <row r="3" spans="1:41" ht="11.25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</row>
    <row r="4" spans="1:41">
      <c r="A4" s="18"/>
      <c r="B4" s="19"/>
      <c r="C4" s="19"/>
      <c r="D4" s="19"/>
      <c r="E4" s="20" t="s">
        <v>183</v>
      </c>
      <c r="F4" s="19"/>
      <c r="G4" s="19"/>
      <c r="H4" s="19"/>
      <c r="I4" s="19"/>
      <c r="J4" s="19"/>
      <c r="K4" s="21"/>
      <c r="L4" s="22"/>
      <c r="M4" s="19"/>
      <c r="N4" s="23"/>
      <c r="O4" s="23"/>
      <c r="P4" s="23"/>
      <c r="Q4" s="24" t="s">
        <v>191</v>
      </c>
      <c r="R4" s="23"/>
      <c r="S4" s="23"/>
      <c r="T4" s="23"/>
      <c r="U4" s="23"/>
      <c r="V4" s="23"/>
      <c r="W4" s="25"/>
      <c r="X4" s="26"/>
      <c r="Y4" s="23"/>
      <c r="Z4" s="19"/>
      <c r="AA4" s="19"/>
      <c r="AB4" s="19"/>
      <c r="AC4" s="27" t="s">
        <v>202</v>
      </c>
      <c r="AD4" s="19"/>
      <c r="AE4" s="19"/>
      <c r="AF4" s="19"/>
      <c r="AG4" s="19"/>
      <c r="AH4" s="19"/>
      <c r="AI4" s="19"/>
      <c r="AJ4" s="18"/>
      <c r="AK4" s="18"/>
      <c r="AL4" s="18"/>
      <c r="AM4" s="18"/>
      <c r="AN4" s="18"/>
      <c r="AO4" s="18"/>
    </row>
    <row r="5" spans="1:41">
      <c r="A5" s="18"/>
      <c r="B5" s="28" t="s">
        <v>67</v>
      </c>
      <c r="C5" s="28" t="s">
        <v>68</v>
      </c>
      <c r="D5" s="28" t="s">
        <v>67</v>
      </c>
      <c r="E5" s="28" t="s">
        <v>69</v>
      </c>
      <c r="F5" s="28" t="s">
        <v>69</v>
      </c>
      <c r="G5" s="28" t="s">
        <v>68</v>
      </c>
      <c r="H5" s="28" t="s">
        <v>70</v>
      </c>
      <c r="I5" s="28" t="s">
        <v>71</v>
      </c>
      <c r="J5" s="28" t="s">
        <v>72</v>
      </c>
      <c r="K5" s="29" t="s">
        <v>73</v>
      </c>
      <c r="L5" s="30" t="s">
        <v>69</v>
      </c>
      <c r="M5" s="28" t="s">
        <v>74</v>
      </c>
      <c r="N5" s="31" t="s">
        <v>67</v>
      </c>
      <c r="O5" s="31" t="s">
        <v>68</v>
      </c>
      <c r="P5" s="31" t="s">
        <v>67</v>
      </c>
      <c r="Q5" s="31" t="s">
        <v>69</v>
      </c>
      <c r="R5" s="31" t="s">
        <v>69</v>
      </c>
      <c r="S5" s="31" t="s">
        <v>68</v>
      </c>
      <c r="T5" s="31" t="s">
        <v>70</v>
      </c>
      <c r="U5" s="31" t="s">
        <v>71</v>
      </c>
      <c r="V5" s="31" t="s">
        <v>72</v>
      </c>
      <c r="W5" s="32" t="s">
        <v>73</v>
      </c>
      <c r="X5" s="31" t="s">
        <v>69</v>
      </c>
      <c r="Y5" s="31" t="s">
        <v>74</v>
      </c>
      <c r="Z5" s="28" t="s">
        <v>67</v>
      </c>
      <c r="AA5" s="28" t="s">
        <v>68</v>
      </c>
      <c r="AB5" s="28" t="s">
        <v>67</v>
      </c>
      <c r="AC5" s="28" t="s">
        <v>69</v>
      </c>
      <c r="AD5" s="28" t="s">
        <v>69</v>
      </c>
      <c r="AE5" s="28" t="s">
        <v>68</v>
      </c>
      <c r="AF5" s="28" t="s">
        <v>70</v>
      </c>
      <c r="AG5" s="28" t="s">
        <v>71</v>
      </c>
      <c r="AH5" s="28" t="s">
        <v>72</v>
      </c>
      <c r="AI5" s="28" t="s">
        <v>73</v>
      </c>
      <c r="AJ5" s="18"/>
      <c r="AK5" s="18"/>
      <c r="AL5" s="18"/>
      <c r="AM5" s="18"/>
      <c r="AN5" s="18"/>
      <c r="AO5" s="18"/>
    </row>
    <row r="6" spans="1:41" ht="18.5">
      <c r="A6" s="18"/>
      <c r="B6" s="33"/>
      <c r="C6" s="263" t="s">
        <v>184</v>
      </c>
      <c r="D6" s="263"/>
      <c r="E6" s="263"/>
      <c r="F6" s="263"/>
      <c r="G6" s="33"/>
      <c r="H6" s="33"/>
      <c r="I6" s="33"/>
      <c r="J6" s="33"/>
      <c r="K6" s="34"/>
      <c r="L6" s="35"/>
      <c r="M6" s="33"/>
      <c r="N6" s="36"/>
      <c r="O6" s="264" t="s">
        <v>192</v>
      </c>
      <c r="P6" s="264"/>
      <c r="Q6" s="264"/>
      <c r="R6" s="264"/>
      <c r="S6" s="36"/>
      <c r="T6" s="36"/>
      <c r="U6" s="36"/>
      <c r="V6" s="36"/>
      <c r="W6" s="37"/>
      <c r="X6" s="36"/>
      <c r="Y6" s="36"/>
      <c r="Z6" s="33"/>
      <c r="AA6" s="265" t="s">
        <v>203</v>
      </c>
      <c r="AB6" s="265"/>
      <c r="AC6" s="265"/>
      <c r="AD6" s="265"/>
      <c r="AE6" s="33"/>
      <c r="AF6" s="33"/>
      <c r="AG6" s="33"/>
      <c r="AH6" s="33"/>
      <c r="AI6" s="33"/>
      <c r="AJ6" s="18"/>
      <c r="AK6" s="18"/>
      <c r="AL6" s="18"/>
      <c r="AM6" s="18"/>
      <c r="AN6" s="18"/>
      <c r="AO6" s="18"/>
    </row>
    <row r="7" spans="1:41" ht="6" customHeight="1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</row>
    <row r="8" spans="1:41">
      <c r="A8" s="18"/>
      <c r="B8" s="18"/>
      <c r="C8" s="266" t="s">
        <v>194</v>
      </c>
      <c r="D8" s="266"/>
      <c r="E8" s="266"/>
      <c r="F8" s="266"/>
      <c r="G8" s="266"/>
      <c r="H8" s="266"/>
      <c r="I8" s="266"/>
      <c r="J8" s="266"/>
      <c r="K8" s="266"/>
      <c r="L8" s="266"/>
      <c r="M8" s="266"/>
      <c r="N8" s="266"/>
      <c r="O8" s="266"/>
      <c r="P8" s="266"/>
      <c r="Q8" s="266"/>
      <c r="R8" s="266"/>
      <c r="S8" s="266"/>
      <c r="T8" s="266"/>
      <c r="U8" s="266"/>
      <c r="V8" s="266"/>
      <c r="W8" s="266"/>
      <c r="X8" s="266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</row>
    <row r="9" spans="1:41" ht="6" customHeight="1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</row>
    <row r="10" spans="1:41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261" t="s">
        <v>204</v>
      </c>
      <c r="P10" s="261"/>
      <c r="Q10" s="261"/>
      <c r="R10" s="261"/>
      <c r="S10" s="261"/>
      <c r="T10" s="261"/>
      <c r="U10" s="261"/>
      <c r="V10" s="261"/>
      <c r="W10" s="261"/>
      <c r="X10" s="261"/>
      <c r="Y10" s="261"/>
      <c r="Z10" s="261"/>
      <c r="AA10" s="261"/>
      <c r="AB10" s="261"/>
      <c r="AC10" s="261"/>
      <c r="AD10" s="261"/>
      <c r="AE10" s="261"/>
      <c r="AF10" s="261"/>
      <c r="AG10" s="261"/>
      <c r="AH10" s="261"/>
      <c r="AI10" s="261"/>
      <c r="AK10" s="38"/>
      <c r="AM10" s="38"/>
      <c r="AO10" s="18"/>
    </row>
    <row r="11" spans="1:41" ht="6" customHeight="1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</row>
    <row r="12" spans="1:41">
      <c r="A12" s="18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267" t="s">
        <v>205</v>
      </c>
      <c r="AB12" s="267"/>
      <c r="AC12" s="267"/>
      <c r="AD12" s="267"/>
      <c r="AE12" s="267"/>
      <c r="AF12" s="267"/>
      <c r="AG12" s="267"/>
      <c r="AH12" s="267"/>
      <c r="AI12" s="267"/>
      <c r="AK12" s="39"/>
      <c r="AM12" s="39"/>
      <c r="AO12" s="18"/>
    </row>
    <row r="13" spans="1:41" ht="8.25" customHeight="1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</row>
    <row r="14" spans="1:41">
      <c r="A14" s="18"/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268">
        <v>45717</v>
      </c>
      <c r="M14" s="268"/>
      <c r="N14" s="269" t="s">
        <v>75</v>
      </c>
      <c r="O14" s="269"/>
      <c r="P14" s="269"/>
      <c r="Q14" s="269"/>
      <c r="R14" s="269"/>
      <c r="S14" s="269"/>
      <c r="T14" s="269"/>
      <c r="U14" s="269"/>
      <c r="V14" s="269"/>
      <c r="W14" s="269"/>
      <c r="X14" s="269"/>
      <c r="Y14" s="269"/>
      <c r="Z14" s="40" t="s">
        <v>193</v>
      </c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</row>
    <row r="15" spans="1:41">
      <c r="A15" s="18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41" t="s">
        <v>195</v>
      </c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42" t="s">
        <v>76</v>
      </c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</row>
    <row r="16" spans="1:41" ht="6" customHeight="1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</row>
    <row r="17" spans="1:41" ht="15.5" thickBot="1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</row>
    <row r="18" spans="1:41" ht="16">
      <c r="A18" s="18"/>
      <c r="B18" s="18"/>
      <c r="C18" s="18"/>
      <c r="D18" s="43"/>
      <c r="E18" s="44" t="s">
        <v>206</v>
      </c>
      <c r="F18" s="45"/>
      <c r="G18" s="45"/>
      <c r="H18" s="45"/>
      <c r="I18" s="45"/>
      <c r="J18" s="45"/>
      <c r="K18" s="45"/>
      <c r="L18" s="45"/>
      <c r="M18" s="46"/>
      <c r="N18" s="46"/>
      <c r="O18" s="46"/>
      <c r="P18" s="270">
        <f>Production!D28/1000</f>
        <v>0</v>
      </c>
      <c r="Q18" s="270"/>
      <c r="R18" s="44" t="s">
        <v>207</v>
      </c>
      <c r="S18" s="45"/>
      <c r="T18" s="47"/>
      <c r="U18" s="47"/>
      <c r="V18" s="47"/>
      <c r="W18" s="47"/>
      <c r="X18" s="47"/>
      <c r="Y18" s="46"/>
      <c r="Z18" s="46"/>
      <c r="AA18" s="46"/>
      <c r="AB18" s="46"/>
      <c r="AC18" s="48"/>
      <c r="AD18" s="18"/>
      <c r="AE18" s="18"/>
      <c r="AF18" s="49"/>
      <c r="AG18" s="49"/>
      <c r="AH18" s="49"/>
      <c r="AI18" s="49"/>
      <c r="AJ18" s="18"/>
      <c r="AK18" s="18"/>
      <c r="AL18" s="18"/>
      <c r="AM18" s="18"/>
      <c r="AN18" s="18"/>
      <c r="AO18" s="18"/>
    </row>
    <row r="19" spans="1:41" ht="16">
      <c r="A19" s="18"/>
      <c r="B19" s="18"/>
      <c r="C19" s="18"/>
      <c r="D19" s="50"/>
      <c r="E19" s="18"/>
      <c r="F19" s="18"/>
      <c r="G19" s="18"/>
      <c r="H19" s="51" t="s">
        <v>77</v>
      </c>
      <c r="I19" s="271">
        <f>P18</f>
        <v>0</v>
      </c>
      <c r="J19" s="271"/>
      <c r="K19" s="52" t="s">
        <v>78</v>
      </c>
      <c r="L19" s="49"/>
      <c r="M19" s="18"/>
      <c r="N19" s="52" t="s">
        <v>79</v>
      </c>
      <c r="O19" s="18"/>
      <c r="P19" s="18"/>
      <c r="Q19" s="18"/>
      <c r="R19" s="18"/>
      <c r="S19" s="18"/>
      <c r="T19" s="271">
        <f>Conditionnement!K28/1000</f>
        <v>0</v>
      </c>
      <c r="U19" s="271"/>
      <c r="V19" s="52" t="s">
        <v>80</v>
      </c>
      <c r="W19" s="18"/>
      <c r="X19" s="18"/>
      <c r="Y19" s="18"/>
      <c r="Z19" s="18"/>
      <c r="AA19" s="18"/>
      <c r="AB19" s="18"/>
      <c r="AC19" s="53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</row>
    <row r="20" spans="1:41" ht="16">
      <c r="A20" s="18"/>
      <c r="B20" s="18"/>
      <c r="C20" s="18"/>
      <c r="D20" s="50"/>
      <c r="E20" s="18"/>
      <c r="F20" s="18"/>
      <c r="G20" s="18"/>
      <c r="H20" s="49"/>
      <c r="I20" s="18"/>
      <c r="J20" s="18"/>
      <c r="K20" s="18"/>
      <c r="L20" s="18"/>
      <c r="M20" s="18"/>
      <c r="N20" s="52" t="s">
        <v>81</v>
      </c>
      <c r="O20" s="18"/>
      <c r="P20" s="18"/>
      <c r="Q20" s="18"/>
      <c r="R20" s="18"/>
      <c r="S20" s="18"/>
      <c r="T20" s="271">
        <f>Ventes!K29/1000</f>
        <v>0</v>
      </c>
      <c r="U20" s="271"/>
      <c r="V20" s="52" t="s">
        <v>80</v>
      </c>
      <c r="W20" s="18"/>
      <c r="X20" s="18"/>
      <c r="Y20" s="18"/>
      <c r="Z20" s="18"/>
      <c r="AA20" s="18"/>
      <c r="AB20" s="18"/>
      <c r="AC20" s="53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</row>
    <row r="21" spans="1:41" ht="16">
      <c r="A21" s="18"/>
      <c r="B21" s="18"/>
      <c r="C21" s="18"/>
      <c r="D21" s="50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54" t="s">
        <v>82</v>
      </c>
      <c r="Q21" s="18"/>
      <c r="R21" s="18"/>
      <c r="S21" s="18"/>
      <c r="T21" s="18"/>
      <c r="U21" s="18"/>
      <c r="V21" s="18"/>
      <c r="W21" s="18"/>
      <c r="X21" s="271">
        <f>P18-T20</f>
        <v>0</v>
      </c>
      <c r="Y21" s="271"/>
      <c r="Z21" s="52" t="s">
        <v>83</v>
      </c>
      <c r="AA21" s="18"/>
      <c r="AB21" s="18"/>
      <c r="AC21" s="53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</row>
    <row r="22" spans="1:41" ht="6" customHeight="1" thickBot="1">
      <c r="A22" s="18"/>
      <c r="B22" s="18"/>
      <c r="C22" s="18"/>
      <c r="D22" s="55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7"/>
      <c r="Q22" s="56"/>
      <c r="R22" s="56"/>
      <c r="S22" s="56"/>
      <c r="T22" s="56"/>
      <c r="U22" s="56"/>
      <c r="V22" s="56"/>
      <c r="W22" s="56"/>
      <c r="X22" s="58"/>
      <c r="Y22" s="58"/>
      <c r="Z22" s="59"/>
      <c r="AA22" s="56"/>
      <c r="AB22" s="56"/>
      <c r="AC22" s="60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</row>
    <row r="23" spans="1:41" ht="15.5" thickBot="1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</row>
    <row r="24" spans="1:41" ht="16">
      <c r="A24" s="18"/>
      <c r="B24" s="18"/>
      <c r="C24" s="18"/>
      <c r="D24" s="61"/>
      <c r="E24" s="62" t="s">
        <v>208</v>
      </c>
      <c r="F24" s="63"/>
      <c r="G24" s="63"/>
      <c r="H24" s="63"/>
      <c r="I24" s="63"/>
      <c r="J24" s="63"/>
      <c r="K24" s="63"/>
      <c r="L24" s="63"/>
      <c r="M24" s="64"/>
      <c r="N24" s="65"/>
      <c r="O24" s="66"/>
      <c r="P24" s="66"/>
      <c r="Q24" s="272">
        <f>Récap_production!C133/1000</f>
        <v>0</v>
      </c>
      <c r="R24" s="272"/>
      <c r="S24" s="62" t="s">
        <v>84</v>
      </c>
      <c r="T24" s="63"/>
      <c r="U24" s="63"/>
      <c r="V24" s="63"/>
      <c r="W24" s="66"/>
      <c r="X24" s="64"/>
      <c r="Y24" s="65"/>
      <c r="Z24" s="65"/>
      <c r="AA24" s="65"/>
      <c r="AB24" s="65"/>
      <c r="AC24" s="67"/>
      <c r="AD24" s="18"/>
      <c r="AE24" s="18"/>
      <c r="AF24" s="18"/>
      <c r="AG24" s="18"/>
      <c r="AH24" s="68"/>
      <c r="AI24" s="18"/>
      <c r="AJ24" s="18"/>
      <c r="AK24" s="18"/>
      <c r="AL24" s="18"/>
      <c r="AM24" s="18"/>
      <c r="AN24" s="18"/>
      <c r="AO24" s="18"/>
    </row>
    <row r="25" spans="1:41" ht="16">
      <c r="A25" s="18"/>
      <c r="B25" s="18"/>
      <c r="C25" s="18"/>
      <c r="D25" s="69"/>
      <c r="E25" s="70"/>
      <c r="F25" s="70"/>
      <c r="G25" s="70"/>
      <c r="H25" s="71" t="s">
        <v>77</v>
      </c>
      <c r="I25" s="271">
        <f>Q24</f>
        <v>0</v>
      </c>
      <c r="J25" s="271"/>
      <c r="K25" s="72" t="s">
        <v>78</v>
      </c>
      <c r="L25" s="68"/>
      <c r="M25" s="70"/>
      <c r="N25" s="72" t="s">
        <v>79</v>
      </c>
      <c r="O25" s="70"/>
      <c r="P25" s="70"/>
      <c r="Q25" s="70"/>
      <c r="R25" s="70"/>
      <c r="S25" s="70"/>
      <c r="T25" s="271">
        <f>Conditionnement!K155/1000</f>
        <v>0</v>
      </c>
      <c r="U25" s="271"/>
      <c r="V25" s="72" t="s">
        <v>80</v>
      </c>
      <c r="W25" s="70"/>
      <c r="X25" s="18"/>
      <c r="Y25" s="18"/>
      <c r="Z25" s="18"/>
      <c r="AA25" s="18"/>
      <c r="AB25" s="18"/>
      <c r="AC25" s="73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</row>
    <row r="26" spans="1:41" ht="16">
      <c r="A26" s="18"/>
      <c r="B26" s="18"/>
      <c r="C26" s="18"/>
      <c r="D26" s="69"/>
      <c r="E26" s="70"/>
      <c r="F26" s="70"/>
      <c r="G26" s="70"/>
      <c r="H26" s="68"/>
      <c r="I26" s="70"/>
      <c r="J26" s="70"/>
      <c r="K26" s="70"/>
      <c r="L26" s="70"/>
      <c r="M26" s="70"/>
      <c r="N26" s="72" t="s">
        <v>81</v>
      </c>
      <c r="O26" s="70"/>
      <c r="P26" s="70"/>
      <c r="Q26" s="70"/>
      <c r="R26" s="70"/>
      <c r="S26" s="70"/>
      <c r="T26" s="271">
        <f>Ventes!K186/1000</f>
        <v>0</v>
      </c>
      <c r="U26" s="271"/>
      <c r="V26" s="72" t="s">
        <v>80</v>
      </c>
      <c r="W26" s="70"/>
      <c r="X26" s="18"/>
      <c r="Y26" s="18"/>
      <c r="Z26" s="18"/>
      <c r="AA26" s="18"/>
      <c r="AB26" s="18"/>
      <c r="AC26" s="73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</row>
    <row r="27" spans="1:41" ht="16">
      <c r="A27" s="18"/>
      <c r="B27" s="18"/>
      <c r="C27" s="18"/>
      <c r="D27" s="69"/>
      <c r="E27" s="70"/>
      <c r="F27" s="70"/>
      <c r="G27" s="70"/>
      <c r="H27" s="70"/>
      <c r="I27" s="70"/>
      <c r="J27" s="70"/>
      <c r="K27" s="70"/>
      <c r="L27" s="18"/>
      <c r="M27" s="18"/>
      <c r="N27" s="18"/>
      <c r="O27" s="18"/>
      <c r="P27" s="74" t="s">
        <v>85</v>
      </c>
      <c r="Q27" s="70"/>
      <c r="R27" s="70"/>
      <c r="S27" s="70"/>
      <c r="T27" s="70"/>
      <c r="U27" s="70"/>
      <c r="V27" s="70"/>
      <c r="W27" s="70"/>
      <c r="X27" s="271">
        <f>Q24-T26</f>
        <v>0</v>
      </c>
      <c r="Y27" s="271"/>
      <c r="Z27" s="72" t="s">
        <v>83</v>
      </c>
      <c r="AA27" s="18"/>
      <c r="AB27" s="18"/>
      <c r="AC27" s="73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</row>
    <row r="28" spans="1:41" ht="6" customHeight="1" thickBot="1">
      <c r="A28" s="18"/>
      <c r="B28" s="18"/>
      <c r="C28" s="18"/>
      <c r="D28" s="75"/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6"/>
      <c r="AB28" s="76"/>
      <c r="AC28" s="77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</row>
    <row r="29" spans="1:41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</row>
  </sheetData>
  <sheetProtection selectLockedCells="1" selectUnlockedCells="1"/>
  <mergeCells count="19">
    <mergeCell ref="X27:Y27"/>
    <mergeCell ref="T20:U20"/>
    <mergeCell ref="X21:Y21"/>
    <mergeCell ref="Q24:R24"/>
    <mergeCell ref="I25:J25"/>
    <mergeCell ref="T25:U25"/>
    <mergeCell ref="T26:U26"/>
    <mergeCell ref="AA12:AI12"/>
    <mergeCell ref="L14:M14"/>
    <mergeCell ref="N14:Y15"/>
    <mergeCell ref="P18:Q18"/>
    <mergeCell ref="I19:J19"/>
    <mergeCell ref="T19:U19"/>
    <mergeCell ref="O10:AI10"/>
    <mergeCell ref="B2:AN2"/>
    <mergeCell ref="C6:F6"/>
    <mergeCell ref="O6:R6"/>
    <mergeCell ref="AA6:AD6"/>
    <mergeCell ref="C8:X8"/>
  </mergeCells>
  <pageMargins left="0.70866141732283516" right="0.70866141732283516" top="0.74803149606299213" bottom="0.74803149606299213" header="0.31496062992126012" footer="0.31496062992126012"/>
  <pageSetup paperSize="0" orientation="landscape" horizontalDpi="0" verticalDpi="0" copie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6600"/>
    <pageSetUpPr fitToPage="1"/>
  </sheetPr>
  <dimension ref="B2:H135"/>
  <sheetViews>
    <sheetView workbookViewId="0">
      <selection activeCell="C34" sqref="C34"/>
    </sheetView>
  </sheetViews>
  <sheetFormatPr baseColWidth="10" defaultColWidth="11.40625" defaultRowHeight="14.75"/>
  <cols>
    <col min="1" max="1" width="3.86328125" style="15" customWidth="1"/>
    <col min="2" max="2" width="21.7265625" style="15" bestFit="1" customWidth="1"/>
    <col min="3" max="3" width="13.1328125" style="15" customWidth="1"/>
    <col min="4" max="4" width="25.54296875" style="15" bestFit="1" customWidth="1"/>
    <col min="5" max="5" width="25.54296875" style="15" customWidth="1"/>
    <col min="6" max="6" width="35.40625" style="15" customWidth="1"/>
    <col min="7" max="7" width="18" style="15" customWidth="1"/>
    <col min="8" max="8" width="42.40625" style="15" customWidth="1"/>
    <col min="9" max="9" width="11.40625" style="15" customWidth="1"/>
    <col min="10" max="16384" width="11.40625" style="15"/>
  </cols>
  <sheetData>
    <row r="2" spans="2:8">
      <c r="B2" s="273" t="s">
        <v>210</v>
      </c>
      <c r="C2" s="273"/>
      <c r="D2" s="273"/>
      <c r="E2" s="273"/>
      <c r="F2" s="273"/>
      <c r="G2" s="273"/>
      <c r="H2" s="273"/>
    </row>
    <row r="3" spans="2:8" ht="15.5" thickBot="1"/>
    <row r="4" spans="2:8" ht="19.5" customHeight="1" thickBot="1">
      <c r="B4" s="254" t="s">
        <v>209</v>
      </c>
      <c r="C4" s="254"/>
      <c r="D4" s="254"/>
      <c r="E4" s="254"/>
      <c r="F4" s="254"/>
      <c r="G4" s="254"/>
      <c r="H4" s="254"/>
    </row>
    <row r="5" spans="2:8" ht="6.75" customHeight="1" thickBot="1"/>
    <row r="6" spans="2:8" ht="59.75" thickBot="1">
      <c r="B6" s="78" t="s">
        <v>196</v>
      </c>
      <c r="C6" s="79" t="s">
        <v>197</v>
      </c>
      <c r="D6" s="79" t="s">
        <v>11</v>
      </c>
      <c r="E6" s="80" t="s">
        <v>86</v>
      </c>
      <c r="F6" s="80" t="s">
        <v>87</v>
      </c>
      <c r="G6" s="79" t="s">
        <v>88</v>
      </c>
      <c r="H6" s="81" t="s">
        <v>89</v>
      </c>
    </row>
    <row r="7" spans="2:8">
      <c r="B7" s="82"/>
      <c r="C7" s="83"/>
      <c r="D7" s="84"/>
      <c r="E7" s="85" t="str">
        <f>IF(ISBLANK(C7),"Non renseigné",VLOOKUP(C7,Récap_production!$B$5:$D$25,2,0))</f>
        <v>Non renseigné</v>
      </c>
      <c r="F7" s="86" t="str">
        <f t="shared" ref="F7:F27" si="0">IF(ISBLANK(C7),"Non renseigné",B7+(1.5*365))</f>
        <v>Non renseigné</v>
      </c>
      <c r="G7" s="84"/>
      <c r="H7" s="87"/>
    </row>
    <row r="8" spans="2:8">
      <c r="B8" s="82"/>
      <c r="C8" s="83"/>
      <c r="D8" s="84"/>
      <c r="E8" s="85" t="str">
        <f>IF(ISBLANK(C8),"Non renseigné",VLOOKUP(C8,Récap_production!$B$5:$D$25,2,0))</f>
        <v>Non renseigné</v>
      </c>
      <c r="F8" s="86" t="str">
        <f t="shared" si="0"/>
        <v>Non renseigné</v>
      </c>
      <c r="G8" s="84"/>
      <c r="H8" s="87"/>
    </row>
    <row r="9" spans="2:8">
      <c r="B9" s="82"/>
      <c r="C9" s="83"/>
      <c r="D9" s="84"/>
      <c r="E9" s="85" t="str">
        <f>IF(ISBLANK(C9),"Non renseigné",VLOOKUP(C9,Récap_production!$B$5:$D$25,2,0))</f>
        <v>Non renseigné</v>
      </c>
      <c r="F9" s="86" t="str">
        <f t="shared" si="0"/>
        <v>Non renseigné</v>
      </c>
      <c r="G9" s="84"/>
      <c r="H9" s="87"/>
    </row>
    <row r="10" spans="2:8">
      <c r="B10" s="82"/>
      <c r="C10" s="83"/>
      <c r="D10" s="84"/>
      <c r="E10" s="85" t="str">
        <f>IF(ISBLANK(C10),"Non renseigné",VLOOKUP(C10,Récap_production!$B$5:$D$25,2,0))</f>
        <v>Non renseigné</v>
      </c>
      <c r="F10" s="86" t="str">
        <f t="shared" si="0"/>
        <v>Non renseigné</v>
      </c>
      <c r="G10" s="84"/>
      <c r="H10" s="87"/>
    </row>
    <row r="11" spans="2:8">
      <c r="B11" s="82"/>
      <c r="C11" s="83"/>
      <c r="D11" s="84"/>
      <c r="E11" s="85" t="str">
        <f>IF(ISBLANK(C11),"Non renseigné",VLOOKUP(C11,Récap_production!$B$5:$D$25,2,0))</f>
        <v>Non renseigné</v>
      </c>
      <c r="F11" s="86" t="str">
        <f t="shared" si="0"/>
        <v>Non renseigné</v>
      </c>
      <c r="G11" s="84"/>
      <c r="H11" s="87"/>
    </row>
    <row r="12" spans="2:8">
      <c r="B12" s="82"/>
      <c r="C12" s="83"/>
      <c r="D12" s="84"/>
      <c r="E12" s="85" t="str">
        <f>IF(ISBLANK(C12),"Non renseigné",VLOOKUP(C12,Récap_production!$B$5:$D$25,2,0))</f>
        <v>Non renseigné</v>
      </c>
      <c r="F12" s="86" t="str">
        <f t="shared" si="0"/>
        <v>Non renseigné</v>
      </c>
      <c r="G12" s="84"/>
      <c r="H12" s="87"/>
    </row>
    <row r="13" spans="2:8">
      <c r="B13" s="82"/>
      <c r="C13" s="83"/>
      <c r="D13" s="84"/>
      <c r="E13" s="85" t="str">
        <f>IF(ISBLANK(C13),"Non renseigné",VLOOKUP(C13,Récap_production!$B$5:$D$25,2,0))</f>
        <v>Non renseigné</v>
      </c>
      <c r="F13" s="86" t="str">
        <f t="shared" si="0"/>
        <v>Non renseigné</v>
      </c>
      <c r="G13" s="84"/>
      <c r="H13" s="87"/>
    </row>
    <row r="14" spans="2:8">
      <c r="B14" s="82"/>
      <c r="C14" s="83"/>
      <c r="D14" s="84"/>
      <c r="E14" s="85" t="str">
        <f>IF(ISBLANK(C14),"Non renseigné",VLOOKUP(C14,Récap_production!$B$5:$D$25,2,0))</f>
        <v>Non renseigné</v>
      </c>
      <c r="F14" s="86" t="str">
        <f t="shared" si="0"/>
        <v>Non renseigné</v>
      </c>
      <c r="G14" s="84"/>
      <c r="H14" s="87"/>
    </row>
    <row r="15" spans="2:8">
      <c r="B15" s="82"/>
      <c r="C15" s="83"/>
      <c r="D15" s="84"/>
      <c r="E15" s="85" t="str">
        <f>IF(ISBLANK(C15),"Non renseigné",VLOOKUP(C15,Récap_production!$B$5:$D$25,2,0))</f>
        <v>Non renseigné</v>
      </c>
      <c r="F15" s="86" t="str">
        <f t="shared" si="0"/>
        <v>Non renseigné</v>
      </c>
      <c r="G15" s="84"/>
      <c r="H15" s="87"/>
    </row>
    <row r="16" spans="2:8">
      <c r="B16" s="82"/>
      <c r="C16" s="83"/>
      <c r="D16" s="84"/>
      <c r="E16" s="85" t="str">
        <f>IF(ISBLANK(C16),"Non renseigné",VLOOKUP(C16,Récap_production!$B$5:$D$25,2,0))</f>
        <v>Non renseigné</v>
      </c>
      <c r="F16" s="86" t="str">
        <f t="shared" si="0"/>
        <v>Non renseigné</v>
      </c>
      <c r="G16" s="84"/>
      <c r="H16" s="87"/>
    </row>
    <row r="17" spans="2:8">
      <c r="B17" s="82"/>
      <c r="C17" s="83"/>
      <c r="D17" s="84"/>
      <c r="E17" s="85" t="str">
        <f>IF(ISBLANK(C17),"Non renseigné",VLOOKUP(C17,Récap_production!$B$5:$D$25,2,0))</f>
        <v>Non renseigné</v>
      </c>
      <c r="F17" s="86" t="str">
        <f t="shared" si="0"/>
        <v>Non renseigné</v>
      </c>
      <c r="G17" s="84"/>
      <c r="H17" s="87"/>
    </row>
    <row r="18" spans="2:8">
      <c r="B18" s="82"/>
      <c r="C18" s="83"/>
      <c r="D18" s="84"/>
      <c r="E18" s="85" t="str">
        <f>IF(ISBLANK(C18),"Non renseigné",VLOOKUP(C18,Récap_production!$B$5:$D$25,2,0))</f>
        <v>Non renseigné</v>
      </c>
      <c r="F18" s="86" t="str">
        <f t="shared" si="0"/>
        <v>Non renseigné</v>
      </c>
      <c r="G18" s="84"/>
      <c r="H18" s="87"/>
    </row>
    <row r="19" spans="2:8">
      <c r="B19" s="82"/>
      <c r="C19" s="83"/>
      <c r="D19" s="84"/>
      <c r="E19" s="85" t="str">
        <f>IF(ISBLANK(C19),"Non renseigné",VLOOKUP(C19,Récap_production!$B$5:$D$25,2,0))</f>
        <v>Non renseigné</v>
      </c>
      <c r="F19" s="86" t="str">
        <f t="shared" si="0"/>
        <v>Non renseigné</v>
      </c>
      <c r="G19" s="84"/>
      <c r="H19" s="87"/>
    </row>
    <row r="20" spans="2:8">
      <c r="B20" s="82"/>
      <c r="C20" s="83"/>
      <c r="D20" s="84"/>
      <c r="E20" s="85" t="str">
        <f>IF(ISBLANK(C20),"Non renseigné",VLOOKUP(C20,Récap_production!$B$5:$D$25,2,0))</f>
        <v>Non renseigné</v>
      </c>
      <c r="F20" s="86" t="str">
        <f t="shared" si="0"/>
        <v>Non renseigné</v>
      </c>
      <c r="G20" s="84"/>
      <c r="H20" s="87"/>
    </row>
    <row r="21" spans="2:8">
      <c r="B21" s="82"/>
      <c r="C21" s="83"/>
      <c r="D21" s="84"/>
      <c r="E21" s="85" t="str">
        <f>IF(ISBLANK(C21),"Non renseigné",VLOOKUP(C21,Récap_production!$B$5:$D$25,2,0))</f>
        <v>Non renseigné</v>
      </c>
      <c r="F21" s="86" t="str">
        <f t="shared" si="0"/>
        <v>Non renseigné</v>
      </c>
      <c r="G21" s="84"/>
      <c r="H21" s="87"/>
    </row>
    <row r="22" spans="2:8">
      <c r="B22" s="82"/>
      <c r="C22" s="83"/>
      <c r="D22" s="84"/>
      <c r="E22" s="85" t="str">
        <f>IF(ISBLANK(C22),"Non renseigné",VLOOKUP(C22,Récap_production!$B$5:$D$25,2,0))</f>
        <v>Non renseigné</v>
      </c>
      <c r="F22" s="86" t="str">
        <f t="shared" si="0"/>
        <v>Non renseigné</v>
      </c>
      <c r="G22" s="84"/>
      <c r="H22" s="87"/>
    </row>
    <row r="23" spans="2:8">
      <c r="B23" s="82"/>
      <c r="C23" s="83"/>
      <c r="D23" s="84"/>
      <c r="E23" s="85" t="str">
        <f>IF(ISBLANK(C23),"Non renseigné",VLOOKUP(C23,Récap_production!$B$5:$D$25,2,0))</f>
        <v>Non renseigné</v>
      </c>
      <c r="F23" s="86" t="str">
        <f t="shared" si="0"/>
        <v>Non renseigné</v>
      </c>
      <c r="G23" s="84"/>
      <c r="H23" s="87"/>
    </row>
    <row r="24" spans="2:8">
      <c r="B24" s="82"/>
      <c r="C24" s="83"/>
      <c r="D24" s="84"/>
      <c r="E24" s="85" t="str">
        <f>IF(ISBLANK(C24),"Non renseigné",VLOOKUP(C24,Récap_production!$B$5:$D$25,2,0))</f>
        <v>Non renseigné</v>
      </c>
      <c r="F24" s="86" t="str">
        <f t="shared" si="0"/>
        <v>Non renseigné</v>
      </c>
      <c r="G24" s="84"/>
      <c r="H24" s="87"/>
    </row>
    <row r="25" spans="2:8">
      <c r="B25" s="82"/>
      <c r="C25" s="83"/>
      <c r="D25" s="84"/>
      <c r="E25" s="85" t="str">
        <f>IF(ISBLANK(C25),"Non renseigné",VLOOKUP(C25,Récap_production!$B$5:$D$25,2,0))</f>
        <v>Non renseigné</v>
      </c>
      <c r="F25" s="86" t="str">
        <f t="shared" si="0"/>
        <v>Non renseigné</v>
      </c>
      <c r="G25" s="84"/>
      <c r="H25" s="87"/>
    </row>
    <row r="26" spans="2:8">
      <c r="B26" s="82"/>
      <c r="C26" s="83"/>
      <c r="D26" s="84"/>
      <c r="E26" s="85" t="str">
        <f>IF(ISBLANK(C26),"Non renseigné",VLOOKUP(C26,Récap_production!$B$5:$D$25,2,0))</f>
        <v>Non renseigné</v>
      </c>
      <c r="F26" s="86" t="str">
        <f t="shared" si="0"/>
        <v>Non renseigné</v>
      </c>
      <c r="G26" s="84"/>
      <c r="H26" s="87"/>
    </row>
    <row r="27" spans="2:8" ht="15.5" thickBot="1">
      <c r="B27" s="82"/>
      <c r="C27" s="83"/>
      <c r="D27" s="84"/>
      <c r="E27" s="85" t="str">
        <f>IF(ISBLANK(C27),"Non renseigné",VLOOKUP(C27,Récap_production!$B$5:$D$25,2,0))</f>
        <v>Non renseigné</v>
      </c>
      <c r="F27" s="86" t="str">
        <f t="shared" si="0"/>
        <v>Non renseigné</v>
      </c>
      <c r="G27" s="88"/>
      <c r="H27" s="89"/>
    </row>
    <row r="28" spans="2:8" ht="15.5" thickBot="1">
      <c r="B28" s="274" t="s">
        <v>199</v>
      </c>
      <c r="C28" s="274"/>
      <c r="D28" s="90">
        <f>SUM(D7:D27)</f>
        <v>0</v>
      </c>
      <c r="E28" s="91"/>
      <c r="F28" s="92"/>
    </row>
    <row r="29" spans="2:8">
      <c r="B29" s="93"/>
      <c r="F29" s="93"/>
    </row>
    <row r="30" spans="2:8" ht="15.5" thickBot="1">
      <c r="B30" s="93"/>
      <c r="F30" s="93"/>
    </row>
    <row r="31" spans="2:8" ht="19.5" customHeight="1" thickBot="1">
      <c r="B31" s="254" t="s">
        <v>217</v>
      </c>
      <c r="C31" s="254"/>
      <c r="D31" s="254"/>
      <c r="E31" s="254"/>
      <c r="F31" s="254"/>
      <c r="G31" s="254"/>
      <c r="H31" s="254"/>
    </row>
    <row r="32" spans="2:8" ht="6.75" customHeight="1" thickBot="1">
      <c r="B32" s="94"/>
      <c r="C32" s="94"/>
      <c r="D32" s="94"/>
      <c r="E32" s="94"/>
      <c r="F32" s="94"/>
    </row>
    <row r="33" spans="2:8" ht="59.75" thickBot="1">
      <c r="B33" s="78" t="s">
        <v>216</v>
      </c>
      <c r="C33" s="79" t="s">
        <v>218</v>
      </c>
      <c r="D33" s="79" t="s">
        <v>11</v>
      </c>
      <c r="E33" s="80" t="s">
        <v>86</v>
      </c>
      <c r="F33" s="80" t="s">
        <v>87</v>
      </c>
      <c r="G33" s="79" t="s">
        <v>88</v>
      </c>
      <c r="H33" s="81" t="s">
        <v>89</v>
      </c>
    </row>
    <row r="34" spans="2:8">
      <c r="B34" s="82"/>
      <c r="C34" s="83"/>
      <c r="D34" s="84"/>
      <c r="E34" s="85" t="str">
        <f>IF(ISBLANK(C34),"Non renseigné",VLOOKUP(C34,Récap_production!$B$32:$D$132,2,0))</f>
        <v>Non renseigné</v>
      </c>
      <c r="F34" s="86" t="str">
        <f t="shared" ref="F34:F65" si="1">IF(ISBLANK(C34),"Non renseigné",B34+(1.5*365))</f>
        <v>Non renseigné</v>
      </c>
      <c r="G34" s="84"/>
      <c r="H34" s="87"/>
    </row>
    <row r="35" spans="2:8">
      <c r="B35" s="82"/>
      <c r="C35" s="83"/>
      <c r="D35" s="84"/>
      <c r="E35" s="85" t="str">
        <f>IF(ISBLANK(C35),"Non renseigné",VLOOKUP(C35,Récap_production!$B$32:$D$132,2,0))</f>
        <v>Non renseigné</v>
      </c>
      <c r="F35" s="86" t="str">
        <f t="shared" si="1"/>
        <v>Non renseigné</v>
      </c>
      <c r="G35" s="84"/>
      <c r="H35" s="87"/>
    </row>
    <row r="36" spans="2:8">
      <c r="B36" s="82"/>
      <c r="C36" s="83"/>
      <c r="D36" s="84"/>
      <c r="E36" s="85" t="str">
        <f>IF(ISBLANK(C36),"Non renseigné",VLOOKUP(C36,Récap_production!$B$32:$D$132,2,0))</f>
        <v>Non renseigné</v>
      </c>
      <c r="F36" s="86" t="str">
        <f t="shared" si="1"/>
        <v>Non renseigné</v>
      </c>
      <c r="G36" s="84"/>
      <c r="H36" s="87"/>
    </row>
    <row r="37" spans="2:8">
      <c r="B37" s="82"/>
      <c r="C37" s="83"/>
      <c r="D37" s="84"/>
      <c r="E37" s="85" t="str">
        <f>IF(ISBLANK(C37),"Non renseigné",VLOOKUP(C37,Récap_production!$B$32:$D$132,2,0))</f>
        <v>Non renseigné</v>
      </c>
      <c r="F37" s="86" t="str">
        <f t="shared" si="1"/>
        <v>Non renseigné</v>
      </c>
      <c r="G37" s="84"/>
      <c r="H37" s="87"/>
    </row>
    <row r="38" spans="2:8">
      <c r="B38" s="82"/>
      <c r="C38" s="83"/>
      <c r="D38" s="84"/>
      <c r="E38" s="85" t="str">
        <f>IF(ISBLANK(C38),"Non renseigné",VLOOKUP(C38,Récap_production!$B$32:$D$132,2,0))</f>
        <v>Non renseigné</v>
      </c>
      <c r="F38" s="86" t="str">
        <f t="shared" si="1"/>
        <v>Non renseigné</v>
      </c>
      <c r="G38" s="84"/>
      <c r="H38" s="87"/>
    </row>
    <row r="39" spans="2:8">
      <c r="B39" s="82"/>
      <c r="C39" s="83"/>
      <c r="D39" s="84"/>
      <c r="E39" s="85" t="str">
        <f>IF(ISBLANK(C39),"Non renseigné",VLOOKUP(C39,Récap_production!$B$32:$D$132,2,0))</f>
        <v>Non renseigné</v>
      </c>
      <c r="F39" s="86" t="str">
        <f t="shared" si="1"/>
        <v>Non renseigné</v>
      </c>
      <c r="G39" s="84"/>
      <c r="H39" s="87"/>
    </row>
    <row r="40" spans="2:8">
      <c r="B40" s="82"/>
      <c r="C40" s="83"/>
      <c r="D40" s="84"/>
      <c r="E40" s="85" t="str">
        <f>IF(ISBLANK(C40),"Non renseigné",VLOOKUP(C40,Récap_production!$B$32:$D$132,2,0))</f>
        <v>Non renseigné</v>
      </c>
      <c r="F40" s="86" t="str">
        <f t="shared" si="1"/>
        <v>Non renseigné</v>
      </c>
      <c r="G40" s="84"/>
      <c r="H40" s="87"/>
    </row>
    <row r="41" spans="2:8">
      <c r="B41" s="82"/>
      <c r="C41" s="83"/>
      <c r="D41" s="84"/>
      <c r="E41" s="85" t="str">
        <f>IF(ISBLANK(C41),"Non renseigné",VLOOKUP(C41,Récap_production!$B$32:$D$132,2,0))</f>
        <v>Non renseigné</v>
      </c>
      <c r="F41" s="86" t="str">
        <f t="shared" si="1"/>
        <v>Non renseigné</v>
      </c>
      <c r="G41" s="84"/>
      <c r="H41" s="87"/>
    </row>
    <row r="42" spans="2:8">
      <c r="B42" s="82"/>
      <c r="C42" s="83"/>
      <c r="D42" s="84"/>
      <c r="E42" s="85" t="str">
        <f>IF(ISBLANK(C42),"Non renseigné",VLOOKUP(C42,Récap_production!$B$32:$D$132,2,0))</f>
        <v>Non renseigné</v>
      </c>
      <c r="F42" s="86" t="str">
        <f t="shared" si="1"/>
        <v>Non renseigné</v>
      </c>
      <c r="G42" s="84"/>
      <c r="H42" s="87"/>
    </row>
    <row r="43" spans="2:8">
      <c r="B43" s="82"/>
      <c r="C43" s="83"/>
      <c r="D43" s="84"/>
      <c r="E43" s="85" t="str">
        <f>IF(ISBLANK(C43),"Non renseigné",VLOOKUP(C43,Récap_production!$B$32:$D$132,2,0))</f>
        <v>Non renseigné</v>
      </c>
      <c r="F43" s="86" t="str">
        <f t="shared" si="1"/>
        <v>Non renseigné</v>
      </c>
      <c r="G43" s="84"/>
      <c r="H43" s="87"/>
    </row>
    <row r="44" spans="2:8">
      <c r="B44" s="82"/>
      <c r="C44" s="83"/>
      <c r="D44" s="84"/>
      <c r="E44" s="85" t="str">
        <f>IF(ISBLANK(C44),"Non renseigné",VLOOKUP(C44,Récap_production!$B$32:$D$132,2,0))</f>
        <v>Non renseigné</v>
      </c>
      <c r="F44" s="86" t="str">
        <f t="shared" si="1"/>
        <v>Non renseigné</v>
      </c>
      <c r="G44" s="84"/>
      <c r="H44" s="87"/>
    </row>
    <row r="45" spans="2:8">
      <c r="B45" s="82"/>
      <c r="C45" s="83"/>
      <c r="D45" s="84"/>
      <c r="E45" s="85" t="str">
        <f>IF(ISBLANK(C45),"Non renseigné",VLOOKUP(C45,Récap_production!$B$32:$D$132,2,0))</f>
        <v>Non renseigné</v>
      </c>
      <c r="F45" s="86" t="str">
        <f t="shared" si="1"/>
        <v>Non renseigné</v>
      </c>
      <c r="G45" s="84"/>
      <c r="H45" s="87"/>
    </row>
    <row r="46" spans="2:8">
      <c r="B46" s="82"/>
      <c r="C46" s="83"/>
      <c r="D46" s="84"/>
      <c r="E46" s="85" t="str">
        <f>IF(ISBLANK(C46),"Non renseigné",VLOOKUP(C46,Récap_production!$B$32:$D$132,2,0))</f>
        <v>Non renseigné</v>
      </c>
      <c r="F46" s="86" t="str">
        <f t="shared" si="1"/>
        <v>Non renseigné</v>
      </c>
      <c r="G46" s="84"/>
      <c r="H46" s="87"/>
    </row>
    <row r="47" spans="2:8">
      <c r="B47" s="82"/>
      <c r="C47" s="83"/>
      <c r="D47" s="84"/>
      <c r="E47" s="85" t="str">
        <f>IF(ISBLANK(C47),"Non renseigné",VLOOKUP(C47,Récap_production!$B$32:$D$132,2,0))</f>
        <v>Non renseigné</v>
      </c>
      <c r="F47" s="86" t="str">
        <f t="shared" si="1"/>
        <v>Non renseigné</v>
      </c>
      <c r="G47" s="84"/>
      <c r="H47" s="87"/>
    </row>
    <row r="48" spans="2:8">
      <c r="B48" s="82"/>
      <c r="C48" s="83"/>
      <c r="D48" s="84"/>
      <c r="E48" s="85" t="str">
        <f>IF(ISBLANK(C48),"Non renseigné",VLOOKUP(C48,Récap_production!$B$32:$D$132,2,0))</f>
        <v>Non renseigné</v>
      </c>
      <c r="F48" s="86" t="str">
        <f t="shared" si="1"/>
        <v>Non renseigné</v>
      </c>
      <c r="G48" s="84"/>
      <c r="H48" s="87"/>
    </row>
    <row r="49" spans="2:8">
      <c r="B49" s="82"/>
      <c r="C49" s="83"/>
      <c r="D49" s="84"/>
      <c r="E49" s="85" t="str">
        <f>IF(ISBLANK(C49),"Non renseigné",VLOOKUP(C49,Récap_production!$B$32:$D$132,2,0))</f>
        <v>Non renseigné</v>
      </c>
      <c r="F49" s="86" t="str">
        <f t="shared" si="1"/>
        <v>Non renseigné</v>
      </c>
      <c r="G49" s="84"/>
      <c r="H49" s="87"/>
    </row>
    <row r="50" spans="2:8">
      <c r="B50" s="82"/>
      <c r="C50" s="83"/>
      <c r="D50" s="84"/>
      <c r="E50" s="85" t="str">
        <f>IF(ISBLANK(C50),"Non renseigné",VLOOKUP(C50,Récap_production!$B$32:$D$132,2,0))</f>
        <v>Non renseigné</v>
      </c>
      <c r="F50" s="86" t="str">
        <f t="shared" si="1"/>
        <v>Non renseigné</v>
      </c>
      <c r="G50" s="84"/>
      <c r="H50" s="87"/>
    </row>
    <row r="51" spans="2:8">
      <c r="B51" s="82"/>
      <c r="C51" s="83"/>
      <c r="D51" s="84"/>
      <c r="E51" s="85" t="str">
        <f>IF(ISBLANK(C51),"Non renseigné",VLOOKUP(C51,Récap_production!$B$32:$D$132,2,0))</f>
        <v>Non renseigné</v>
      </c>
      <c r="F51" s="86" t="str">
        <f t="shared" si="1"/>
        <v>Non renseigné</v>
      </c>
      <c r="G51" s="84"/>
      <c r="H51" s="87"/>
    </row>
    <row r="52" spans="2:8">
      <c r="B52" s="82"/>
      <c r="C52" s="83"/>
      <c r="D52" s="84"/>
      <c r="E52" s="85" t="str">
        <f>IF(ISBLANK(C52),"Non renseigné",VLOOKUP(C52,Récap_production!$B$32:$D$132,2,0))</f>
        <v>Non renseigné</v>
      </c>
      <c r="F52" s="86" t="str">
        <f t="shared" si="1"/>
        <v>Non renseigné</v>
      </c>
      <c r="G52" s="84"/>
      <c r="H52" s="87"/>
    </row>
    <row r="53" spans="2:8">
      <c r="B53" s="82"/>
      <c r="C53" s="83"/>
      <c r="D53" s="84"/>
      <c r="E53" s="85" t="str">
        <f>IF(ISBLANK(C53),"Non renseigné",VLOOKUP(C53,Récap_production!$B$32:$D$132,2,0))</f>
        <v>Non renseigné</v>
      </c>
      <c r="F53" s="86" t="str">
        <f t="shared" si="1"/>
        <v>Non renseigné</v>
      </c>
      <c r="G53" s="84"/>
      <c r="H53" s="87"/>
    </row>
    <row r="54" spans="2:8">
      <c r="B54" s="82"/>
      <c r="C54" s="83"/>
      <c r="D54" s="84"/>
      <c r="E54" s="85" t="str">
        <f>IF(ISBLANK(C54),"Non renseigné",VLOOKUP(C54,Récap_production!$B$32:$D$132,2,0))</f>
        <v>Non renseigné</v>
      </c>
      <c r="F54" s="86" t="str">
        <f t="shared" si="1"/>
        <v>Non renseigné</v>
      </c>
      <c r="G54" s="84"/>
      <c r="H54" s="87"/>
    </row>
    <row r="55" spans="2:8">
      <c r="B55" s="82"/>
      <c r="C55" s="83"/>
      <c r="D55" s="84"/>
      <c r="E55" s="85" t="str">
        <f>IF(ISBLANK(C55),"Non renseigné",VLOOKUP(C55,Récap_production!$B$32:$D$132,2,0))</f>
        <v>Non renseigné</v>
      </c>
      <c r="F55" s="86" t="str">
        <f t="shared" si="1"/>
        <v>Non renseigné</v>
      </c>
      <c r="G55" s="84"/>
      <c r="H55" s="87"/>
    </row>
    <row r="56" spans="2:8">
      <c r="B56" s="82"/>
      <c r="C56" s="83"/>
      <c r="D56" s="84"/>
      <c r="E56" s="85" t="str">
        <f>IF(ISBLANK(C56),"Non renseigné",VLOOKUP(C56,Récap_production!$B$32:$D$132,2,0))</f>
        <v>Non renseigné</v>
      </c>
      <c r="F56" s="86" t="str">
        <f t="shared" si="1"/>
        <v>Non renseigné</v>
      </c>
      <c r="G56" s="84"/>
      <c r="H56" s="87"/>
    </row>
    <row r="57" spans="2:8">
      <c r="B57" s="82"/>
      <c r="C57" s="83"/>
      <c r="D57" s="84"/>
      <c r="E57" s="85" t="str">
        <f>IF(ISBLANK(C57),"Non renseigné",VLOOKUP(C57,Récap_production!$B$32:$D$132,2,0))</f>
        <v>Non renseigné</v>
      </c>
      <c r="F57" s="86" t="str">
        <f t="shared" si="1"/>
        <v>Non renseigné</v>
      </c>
      <c r="G57" s="84"/>
      <c r="H57" s="87"/>
    </row>
    <row r="58" spans="2:8">
      <c r="B58" s="82"/>
      <c r="C58" s="83"/>
      <c r="D58" s="84"/>
      <c r="E58" s="85" t="str">
        <f>IF(ISBLANK(C58),"Non renseigné",VLOOKUP(C58,Récap_production!$B$32:$D$132,2,0))</f>
        <v>Non renseigné</v>
      </c>
      <c r="F58" s="86" t="str">
        <f t="shared" si="1"/>
        <v>Non renseigné</v>
      </c>
      <c r="G58" s="84"/>
      <c r="H58" s="87"/>
    </row>
    <row r="59" spans="2:8">
      <c r="B59" s="82"/>
      <c r="C59" s="83"/>
      <c r="D59" s="84"/>
      <c r="E59" s="85" t="str">
        <f>IF(ISBLANK(C59),"Non renseigné",VLOOKUP(C59,Récap_production!$B$32:$D$132,2,0))</f>
        <v>Non renseigné</v>
      </c>
      <c r="F59" s="86" t="str">
        <f t="shared" si="1"/>
        <v>Non renseigné</v>
      </c>
      <c r="G59" s="84"/>
      <c r="H59" s="87"/>
    </row>
    <row r="60" spans="2:8">
      <c r="B60" s="82"/>
      <c r="C60" s="83"/>
      <c r="D60" s="84"/>
      <c r="E60" s="85" t="str">
        <f>IF(ISBLANK(C60),"Non renseigné",VLOOKUP(C60,Récap_production!$B$32:$D$132,2,0))</f>
        <v>Non renseigné</v>
      </c>
      <c r="F60" s="86" t="str">
        <f t="shared" si="1"/>
        <v>Non renseigné</v>
      </c>
      <c r="G60" s="84"/>
      <c r="H60" s="87"/>
    </row>
    <row r="61" spans="2:8">
      <c r="B61" s="82"/>
      <c r="C61" s="83"/>
      <c r="D61" s="84"/>
      <c r="E61" s="85" t="str">
        <f>IF(ISBLANK(C61),"Non renseigné",VLOOKUP(C61,Récap_production!$B$32:$D$132,2,0))</f>
        <v>Non renseigné</v>
      </c>
      <c r="F61" s="86" t="str">
        <f t="shared" si="1"/>
        <v>Non renseigné</v>
      </c>
      <c r="G61" s="84"/>
      <c r="H61" s="87"/>
    </row>
    <row r="62" spans="2:8">
      <c r="B62" s="82"/>
      <c r="C62" s="83"/>
      <c r="D62" s="84"/>
      <c r="E62" s="85" t="str">
        <f>IF(ISBLANK(C62),"Non renseigné",VLOOKUP(C62,Récap_production!$B$32:$D$132,2,0))</f>
        <v>Non renseigné</v>
      </c>
      <c r="F62" s="86" t="str">
        <f t="shared" si="1"/>
        <v>Non renseigné</v>
      </c>
      <c r="G62" s="84"/>
      <c r="H62" s="87"/>
    </row>
    <row r="63" spans="2:8">
      <c r="B63" s="82"/>
      <c r="C63" s="83"/>
      <c r="D63" s="84"/>
      <c r="E63" s="85" t="str">
        <f>IF(ISBLANK(C63),"Non renseigné",VLOOKUP(C63,Récap_production!$B$32:$D$132,2,0))</f>
        <v>Non renseigné</v>
      </c>
      <c r="F63" s="86" t="str">
        <f t="shared" si="1"/>
        <v>Non renseigné</v>
      </c>
      <c r="G63" s="84"/>
      <c r="H63" s="87"/>
    </row>
    <row r="64" spans="2:8">
      <c r="B64" s="82"/>
      <c r="C64" s="83"/>
      <c r="D64" s="84"/>
      <c r="E64" s="85" t="str">
        <f>IF(ISBLANK(C64),"Non renseigné",VLOOKUP(C64,Récap_production!$B$32:$D$132,2,0))</f>
        <v>Non renseigné</v>
      </c>
      <c r="F64" s="86" t="str">
        <f t="shared" si="1"/>
        <v>Non renseigné</v>
      </c>
      <c r="G64" s="84"/>
      <c r="H64" s="87"/>
    </row>
    <row r="65" spans="2:8">
      <c r="B65" s="82"/>
      <c r="C65" s="83"/>
      <c r="D65" s="84"/>
      <c r="E65" s="85" t="str">
        <f>IF(ISBLANK(C65),"Non renseigné",VLOOKUP(C65,Récap_production!$B$32:$D$132,2,0))</f>
        <v>Non renseigné</v>
      </c>
      <c r="F65" s="86" t="str">
        <f t="shared" si="1"/>
        <v>Non renseigné</v>
      </c>
      <c r="G65" s="84"/>
      <c r="H65" s="87"/>
    </row>
    <row r="66" spans="2:8">
      <c r="B66" s="82"/>
      <c r="C66" s="83"/>
      <c r="D66" s="84"/>
      <c r="E66" s="85" t="str">
        <f>IF(ISBLANK(C66),"Non renseigné",VLOOKUP(C66,Récap_production!$B$32:$D$132,2,0))</f>
        <v>Non renseigné</v>
      </c>
      <c r="F66" s="86" t="str">
        <f t="shared" ref="F66:F97" si="2">IF(ISBLANK(C66),"Non renseigné",B66+(1.5*365))</f>
        <v>Non renseigné</v>
      </c>
      <c r="G66" s="84"/>
      <c r="H66" s="87"/>
    </row>
    <row r="67" spans="2:8">
      <c r="B67" s="82"/>
      <c r="C67" s="83"/>
      <c r="D67" s="84"/>
      <c r="E67" s="85" t="str">
        <f>IF(ISBLANK(C67),"Non renseigné",VLOOKUP(C67,Récap_production!$B$32:$D$132,2,0))</f>
        <v>Non renseigné</v>
      </c>
      <c r="F67" s="86" t="str">
        <f t="shared" si="2"/>
        <v>Non renseigné</v>
      </c>
      <c r="G67" s="84"/>
      <c r="H67" s="87"/>
    </row>
    <row r="68" spans="2:8">
      <c r="B68" s="82"/>
      <c r="C68" s="83"/>
      <c r="D68" s="84"/>
      <c r="E68" s="85" t="str">
        <f>IF(ISBLANK(C68),"Non renseigné",VLOOKUP(C68,Récap_production!$B$32:$D$132,2,0))</f>
        <v>Non renseigné</v>
      </c>
      <c r="F68" s="86" t="str">
        <f t="shared" si="2"/>
        <v>Non renseigné</v>
      </c>
      <c r="G68" s="84"/>
      <c r="H68" s="87"/>
    </row>
    <row r="69" spans="2:8">
      <c r="B69" s="82"/>
      <c r="C69" s="83"/>
      <c r="D69" s="84"/>
      <c r="E69" s="85" t="str">
        <f>IF(ISBLANK(C69),"Non renseigné",VLOOKUP(C69,Récap_production!$B$32:$D$132,2,0))</f>
        <v>Non renseigné</v>
      </c>
      <c r="F69" s="86" t="str">
        <f t="shared" si="2"/>
        <v>Non renseigné</v>
      </c>
      <c r="G69" s="84"/>
      <c r="H69" s="87"/>
    </row>
    <row r="70" spans="2:8">
      <c r="B70" s="82"/>
      <c r="C70" s="83"/>
      <c r="D70" s="84"/>
      <c r="E70" s="85" t="str">
        <f>IF(ISBLANK(C70),"Non renseigné",VLOOKUP(C70,Récap_production!$B$32:$D$132,2,0))</f>
        <v>Non renseigné</v>
      </c>
      <c r="F70" s="86" t="str">
        <f t="shared" si="2"/>
        <v>Non renseigné</v>
      </c>
      <c r="G70" s="84"/>
      <c r="H70" s="87"/>
    </row>
    <row r="71" spans="2:8">
      <c r="B71" s="82"/>
      <c r="C71" s="83"/>
      <c r="D71" s="84"/>
      <c r="E71" s="85" t="str">
        <f>IF(ISBLANK(C71),"Non renseigné",VLOOKUP(C71,Récap_production!$B$32:$D$132,2,0))</f>
        <v>Non renseigné</v>
      </c>
      <c r="F71" s="86" t="str">
        <f t="shared" si="2"/>
        <v>Non renseigné</v>
      </c>
      <c r="G71" s="84"/>
      <c r="H71" s="87"/>
    </row>
    <row r="72" spans="2:8">
      <c r="B72" s="82"/>
      <c r="C72" s="83"/>
      <c r="D72" s="84"/>
      <c r="E72" s="85" t="str">
        <f>IF(ISBLANK(C72),"Non renseigné",VLOOKUP(C72,Récap_production!$B$32:$D$132,2,0))</f>
        <v>Non renseigné</v>
      </c>
      <c r="F72" s="86" t="str">
        <f t="shared" si="2"/>
        <v>Non renseigné</v>
      </c>
      <c r="G72" s="84"/>
      <c r="H72" s="87"/>
    </row>
    <row r="73" spans="2:8">
      <c r="B73" s="82"/>
      <c r="C73" s="83"/>
      <c r="D73" s="84"/>
      <c r="E73" s="85" t="str">
        <f>IF(ISBLANK(C73),"Non renseigné",VLOOKUP(C73,Récap_production!$B$32:$D$132,2,0))</f>
        <v>Non renseigné</v>
      </c>
      <c r="F73" s="86" t="str">
        <f t="shared" si="2"/>
        <v>Non renseigné</v>
      </c>
      <c r="G73" s="84"/>
      <c r="H73" s="87"/>
    </row>
    <row r="74" spans="2:8">
      <c r="B74" s="82"/>
      <c r="C74" s="83"/>
      <c r="D74" s="84"/>
      <c r="E74" s="85" t="str">
        <f>IF(ISBLANK(C74),"Non renseigné",VLOOKUP(C74,Récap_production!$B$32:$D$132,2,0))</f>
        <v>Non renseigné</v>
      </c>
      <c r="F74" s="86" t="str">
        <f t="shared" si="2"/>
        <v>Non renseigné</v>
      </c>
      <c r="G74" s="84"/>
      <c r="H74" s="87"/>
    </row>
    <row r="75" spans="2:8">
      <c r="B75" s="82"/>
      <c r="C75" s="83"/>
      <c r="D75" s="84"/>
      <c r="E75" s="85" t="str">
        <f>IF(ISBLANK(C75),"Non renseigné",VLOOKUP(C75,Récap_production!$B$32:$D$132,2,0))</f>
        <v>Non renseigné</v>
      </c>
      <c r="F75" s="86" t="str">
        <f t="shared" si="2"/>
        <v>Non renseigné</v>
      </c>
      <c r="G75" s="84"/>
      <c r="H75" s="87"/>
    </row>
    <row r="76" spans="2:8">
      <c r="B76" s="82"/>
      <c r="C76" s="83"/>
      <c r="D76" s="84"/>
      <c r="E76" s="85" t="str">
        <f>IF(ISBLANK(C76),"Non renseigné",VLOOKUP(C76,Récap_production!$B$32:$D$132,2,0))</f>
        <v>Non renseigné</v>
      </c>
      <c r="F76" s="86" t="str">
        <f t="shared" si="2"/>
        <v>Non renseigné</v>
      </c>
      <c r="G76" s="84"/>
      <c r="H76" s="87"/>
    </row>
    <row r="77" spans="2:8">
      <c r="B77" s="82"/>
      <c r="C77" s="83"/>
      <c r="D77" s="84"/>
      <c r="E77" s="85" t="str">
        <f>IF(ISBLANK(C77),"Non renseigné",VLOOKUP(C77,Récap_production!$B$32:$D$132,2,0))</f>
        <v>Non renseigné</v>
      </c>
      <c r="F77" s="86" t="str">
        <f t="shared" si="2"/>
        <v>Non renseigné</v>
      </c>
      <c r="G77" s="84"/>
      <c r="H77" s="87"/>
    </row>
    <row r="78" spans="2:8">
      <c r="B78" s="82"/>
      <c r="C78" s="83"/>
      <c r="D78" s="84"/>
      <c r="E78" s="85" t="str">
        <f>IF(ISBLANK(C78),"Non renseigné",VLOOKUP(C78,Récap_production!$B$32:$D$132,2,0))</f>
        <v>Non renseigné</v>
      </c>
      <c r="F78" s="86" t="str">
        <f t="shared" si="2"/>
        <v>Non renseigné</v>
      </c>
      <c r="G78" s="84"/>
      <c r="H78" s="87"/>
    </row>
    <row r="79" spans="2:8">
      <c r="B79" s="82"/>
      <c r="C79" s="83"/>
      <c r="D79" s="84"/>
      <c r="E79" s="85" t="str">
        <f>IF(ISBLANK(C79),"Non renseigné",VLOOKUP(C79,Récap_production!$B$32:$D$132,2,0))</f>
        <v>Non renseigné</v>
      </c>
      <c r="F79" s="86" t="str">
        <f t="shared" si="2"/>
        <v>Non renseigné</v>
      </c>
      <c r="G79" s="84"/>
      <c r="H79" s="87"/>
    </row>
    <row r="80" spans="2:8">
      <c r="B80" s="82"/>
      <c r="C80" s="83"/>
      <c r="D80" s="84"/>
      <c r="E80" s="85" t="str">
        <f>IF(ISBLANK(C80),"Non renseigné",VLOOKUP(C80,Récap_production!$B$32:$D$132,2,0))</f>
        <v>Non renseigné</v>
      </c>
      <c r="F80" s="86" t="str">
        <f t="shared" si="2"/>
        <v>Non renseigné</v>
      </c>
      <c r="G80" s="84"/>
      <c r="H80" s="87"/>
    </row>
    <row r="81" spans="2:8">
      <c r="B81" s="82"/>
      <c r="C81" s="83"/>
      <c r="D81" s="84"/>
      <c r="E81" s="85" t="str">
        <f>IF(ISBLANK(C81),"Non renseigné",VLOOKUP(C81,Récap_production!$B$32:$D$132,2,0))</f>
        <v>Non renseigné</v>
      </c>
      <c r="F81" s="86" t="str">
        <f t="shared" si="2"/>
        <v>Non renseigné</v>
      </c>
      <c r="G81" s="84"/>
      <c r="H81" s="87"/>
    </row>
    <row r="82" spans="2:8">
      <c r="B82" s="82"/>
      <c r="C82" s="83"/>
      <c r="D82" s="84"/>
      <c r="E82" s="85" t="str">
        <f>IF(ISBLANK(C82),"Non renseigné",VLOOKUP(C82,Récap_production!$B$32:$D$132,2,0))</f>
        <v>Non renseigné</v>
      </c>
      <c r="F82" s="86" t="str">
        <f t="shared" si="2"/>
        <v>Non renseigné</v>
      </c>
      <c r="G82" s="84"/>
      <c r="H82" s="87"/>
    </row>
    <row r="83" spans="2:8">
      <c r="B83" s="82"/>
      <c r="C83" s="83"/>
      <c r="D83" s="84"/>
      <c r="E83" s="85" t="str">
        <f>IF(ISBLANK(C83),"Non renseigné",VLOOKUP(C83,Récap_production!$B$32:$D$132,2,0))</f>
        <v>Non renseigné</v>
      </c>
      <c r="F83" s="86" t="str">
        <f t="shared" si="2"/>
        <v>Non renseigné</v>
      </c>
      <c r="G83" s="84"/>
      <c r="H83" s="87"/>
    </row>
    <row r="84" spans="2:8">
      <c r="B84" s="82"/>
      <c r="C84" s="83"/>
      <c r="D84" s="84"/>
      <c r="E84" s="85" t="str">
        <f>IF(ISBLANK(C84),"Non renseigné",VLOOKUP(C84,Récap_production!$B$32:$D$132,2,0))</f>
        <v>Non renseigné</v>
      </c>
      <c r="F84" s="86" t="str">
        <f t="shared" si="2"/>
        <v>Non renseigné</v>
      </c>
      <c r="G84" s="84"/>
      <c r="H84" s="87"/>
    </row>
    <row r="85" spans="2:8">
      <c r="B85" s="82"/>
      <c r="C85" s="83"/>
      <c r="D85" s="84"/>
      <c r="E85" s="85" t="str">
        <f>IF(ISBLANK(C85),"Non renseigné",VLOOKUP(C85,Récap_production!$B$32:$D$132,2,0))</f>
        <v>Non renseigné</v>
      </c>
      <c r="F85" s="86" t="str">
        <f t="shared" si="2"/>
        <v>Non renseigné</v>
      </c>
      <c r="G85" s="84"/>
      <c r="H85" s="87"/>
    </row>
    <row r="86" spans="2:8">
      <c r="B86" s="82"/>
      <c r="C86" s="83"/>
      <c r="D86" s="84"/>
      <c r="E86" s="85" t="str">
        <f>IF(ISBLANK(C86),"Non renseigné",VLOOKUP(C86,Récap_production!$B$32:$D$132,2,0))</f>
        <v>Non renseigné</v>
      </c>
      <c r="F86" s="86" t="str">
        <f t="shared" si="2"/>
        <v>Non renseigné</v>
      </c>
      <c r="G86" s="84"/>
      <c r="H86" s="87"/>
    </row>
    <row r="87" spans="2:8">
      <c r="B87" s="82"/>
      <c r="C87" s="83"/>
      <c r="D87" s="84"/>
      <c r="E87" s="85" t="str">
        <f>IF(ISBLANK(C87),"Non renseigné",VLOOKUP(C87,Récap_production!$B$32:$D$132,2,0))</f>
        <v>Non renseigné</v>
      </c>
      <c r="F87" s="86" t="str">
        <f t="shared" si="2"/>
        <v>Non renseigné</v>
      </c>
      <c r="G87" s="84"/>
      <c r="H87" s="87"/>
    </row>
    <row r="88" spans="2:8">
      <c r="B88" s="82"/>
      <c r="C88" s="83"/>
      <c r="D88" s="84"/>
      <c r="E88" s="85" t="str">
        <f>IF(ISBLANK(C88),"Non renseigné",VLOOKUP(C88,Récap_production!$B$32:$D$132,2,0))</f>
        <v>Non renseigné</v>
      </c>
      <c r="F88" s="86" t="str">
        <f t="shared" si="2"/>
        <v>Non renseigné</v>
      </c>
      <c r="G88" s="84"/>
      <c r="H88" s="87"/>
    </row>
    <row r="89" spans="2:8">
      <c r="B89" s="82"/>
      <c r="C89" s="83"/>
      <c r="D89" s="84"/>
      <c r="E89" s="85" t="str">
        <f>IF(ISBLANK(C89),"Non renseigné",VLOOKUP(C89,Récap_production!$B$32:$D$132,2,0))</f>
        <v>Non renseigné</v>
      </c>
      <c r="F89" s="86" t="str">
        <f t="shared" si="2"/>
        <v>Non renseigné</v>
      </c>
      <c r="G89" s="84"/>
      <c r="H89" s="87"/>
    </row>
    <row r="90" spans="2:8">
      <c r="B90" s="82"/>
      <c r="C90" s="83"/>
      <c r="D90" s="84"/>
      <c r="E90" s="85" t="str">
        <f>IF(ISBLANK(C90),"Non renseigné",VLOOKUP(C90,Récap_production!$B$32:$D$132,2,0))</f>
        <v>Non renseigné</v>
      </c>
      <c r="F90" s="86" t="str">
        <f t="shared" si="2"/>
        <v>Non renseigné</v>
      </c>
      <c r="G90" s="84"/>
      <c r="H90" s="87"/>
    </row>
    <row r="91" spans="2:8">
      <c r="B91" s="82"/>
      <c r="C91" s="83"/>
      <c r="D91" s="84"/>
      <c r="E91" s="85" t="str">
        <f>IF(ISBLANK(C91),"Non renseigné",VLOOKUP(C91,Récap_production!$B$32:$D$132,2,0))</f>
        <v>Non renseigné</v>
      </c>
      <c r="F91" s="86" t="str">
        <f t="shared" si="2"/>
        <v>Non renseigné</v>
      </c>
      <c r="G91" s="84"/>
      <c r="H91" s="87"/>
    </row>
    <row r="92" spans="2:8">
      <c r="B92" s="82"/>
      <c r="C92" s="83"/>
      <c r="D92" s="84"/>
      <c r="E92" s="85" t="str">
        <f>IF(ISBLANK(C92),"Non renseigné",VLOOKUP(C92,Récap_production!$B$32:$D$132,2,0))</f>
        <v>Non renseigné</v>
      </c>
      <c r="F92" s="86" t="str">
        <f t="shared" si="2"/>
        <v>Non renseigné</v>
      </c>
      <c r="G92" s="84"/>
      <c r="H92" s="87"/>
    </row>
    <row r="93" spans="2:8">
      <c r="B93" s="82"/>
      <c r="C93" s="83"/>
      <c r="D93" s="84"/>
      <c r="E93" s="85" t="str">
        <f>IF(ISBLANK(C93),"Non renseigné",VLOOKUP(C93,Récap_production!$B$32:$D$132,2,0))</f>
        <v>Non renseigné</v>
      </c>
      <c r="F93" s="86" t="str">
        <f t="shared" si="2"/>
        <v>Non renseigné</v>
      </c>
      <c r="G93" s="84"/>
      <c r="H93" s="87"/>
    </row>
    <row r="94" spans="2:8">
      <c r="B94" s="82"/>
      <c r="C94" s="83"/>
      <c r="D94" s="84"/>
      <c r="E94" s="85" t="str">
        <f>IF(ISBLANK(C94),"Non renseigné",VLOOKUP(C94,Récap_production!$B$32:$D$132,2,0))</f>
        <v>Non renseigné</v>
      </c>
      <c r="F94" s="86" t="str">
        <f t="shared" si="2"/>
        <v>Non renseigné</v>
      </c>
      <c r="G94" s="84"/>
      <c r="H94" s="87"/>
    </row>
    <row r="95" spans="2:8">
      <c r="B95" s="82"/>
      <c r="C95" s="83"/>
      <c r="D95" s="84"/>
      <c r="E95" s="85" t="str">
        <f>IF(ISBLANK(C95),"Non renseigné",VLOOKUP(C95,Récap_production!$B$32:$D$132,2,0))</f>
        <v>Non renseigné</v>
      </c>
      <c r="F95" s="86" t="str">
        <f t="shared" si="2"/>
        <v>Non renseigné</v>
      </c>
      <c r="G95" s="84"/>
      <c r="H95" s="87"/>
    </row>
    <row r="96" spans="2:8">
      <c r="B96" s="82"/>
      <c r="C96" s="83"/>
      <c r="D96" s="84"/>
      <c r="E96" s="85" t="str">
        <f>IF(ISBLANK(C96),"Non renseigné",VLOOKUP(C96,Récap_production!$B$32:$D$132,2,0))</f>
        <v>Non renseigné</v>
      </c>
      <c r="F96" s="86" t="str">
        <f t="shared" si="2"/>
        <v>Non renseigné</v>
      </c>
      <c r="G96" s="84"/>
      <c r="H96" s="87"/>
    </row>
    <row r="97" spans="2:8">
      <c r="B97" s="82"/>
      <c r="C97" s="83"/>
      <c r="D97" s="84"/>
      <c r="E97" s="85" t="str">
        <f>IF(ISBLANK(C97),"Non renseigné",VLOOKUP(C97,Récap_production!$B$32:$D$132,2,0))</f>
        <v>Non renseigné</v>
      </c>
      <c r="F97" s="86" t="str">
        <f t="shared" si="2"/>
        <v>Non renseigné</v>
      </c>
      <c r="G97" s="84"/>
      <c r="H97" s="87"/>
    </row>
    <row r="98" spans="2:8">
      <c r="B98" s="82"/>
      <c r="C98" s="83"/>
      <c r="D98" s="84"/>
      <c r="E98" s="85" t="str">
        <f>IF(ISBLANK(C98),"Non renseigné",VLOOKUP(C98,Récap_production!$B$32:$D$132,2,0))</f>
        <v>Non renseigné</v>
      </c>
      <c r="F98" s="86" t="str">
        <f t="shared" ref="F98:F134" si="3">IF(ISBLANK(C98),"Non renseigné",B98+(1.5*365))</f>
        <v>Non renseigné</v>
      </c>
      <c r="G98" s="84"/>
      <c r="H98" s="87"/>
    </row>
    <row r="99" spans="2:8">
      <c r="B99" s="82"/>
      <c r="C99" s="83"/>
      <c r="D99" s="84"/>
      <c r="E99" s="85" t="str">
        <f>IF(ISBLANK(C99),"Non renseigné",VLOOKUP(C99,Récap_production!$B$32:$D$132,2,0))</f>
        <v>Non renseigné</v>
      </c>
      <c r="F99" s="86" t="str">
        <f t="shared" si="3"/>
        <v>Non renseigné</v>
      </c>
      <c r="G99" s="84"/>
      <c r="H99" s="87"/>
    </row>
    <row r="100" spans="2:8">
      <c r="B100" s="82"/>
      <c r="C100" s="83"/>
      <c r="D100" s="84"/>
      <c r="E100" s="85" t="str">
        <f>IF(ISBLANK(C100),"Non renseigné",VLOOKUP(C100,Récap_production!$B$32:$D$132,2,0))</f>
        <v>Non renseigné</v>
      </c>
      <c r="F100" s="86" t="str">
        <f t="shared" si="3"/>
        <v>Non renseigné</v>
      </c>
      <c r="G100" s="84"/>
      <c r="H100" s="87"/>
    </row>
    <row r="101" spans="2:8">
      <c r="B101" s="82"/>
      <c r="C101" s="83"/>
      <c r="D101" s="84"/>
      <c r="E101" s="85" t="str">
        <f>IF(ISBLANK(C101),"Non renseigné",VLOOKUP(C101,Récap_production!$B$32:$D$132,2,0))</f>
        <v>Non renseigné</v>
      </c>
      <c r="F101" s="86" t="str">
        <f t="shared" si="3"/>
        <v>Non renseigné</v>
      </c>
      <c r="G101" s="84"/>
      <c r="H101" s="87"/>
    </row>
    <row r="102" spans="2:8">
      <c r="B102" s="82"/>
      <c r="C102" s="83"/>
      <c r="D102" s="84"/>
      <c r="E102" s="85" t="str">
        <f>IF(ISBLANK(C102),"Non renseigné",VLOOKUP(C102,Récap_production!$B$32:$D$132,2,0))</f>
        <v>Non renseigné</v>
      </c>
      <c r="F102" s="86" t="str">
        <f t="shared" si="3"/>
        <v>Non renseigné</v>
      </c>
      <c r="G102" s="84"/>
      <c r="H102" s="87"/>
    </row>
    <row r="103" spans="2:8">
      <c r="B103" s="82"/>
      <c r="C103" s="83"/>
      <c r="D103" s="84"/>
      <c r="E103" s="85" t="str">
        <f>IF(ISBLANK(C103),"Non renseigné",VLOOKUP(C103,Récap_production!$B$32:$D$132,2,0))</f>
        <v>Non renseigné</v>
      </c>
      <c r="F103" s="86" t="str">
        <f t="shared" si="3"/>
        <v>Non renseigné</v>
      </c>
      <c r="G103" s="84"/>
      <c r="H103" s="87"/>
    </row>
    <row r="104" spans="2:8">
      <c r="B104" s="82"/>
      <c r="C104" s="83"/>
      <c r="D104" s="84"/>
      <c r="E104" s="85" t="str">
        <f>IF(ISBLANK(C104),"Non renseigné",VLOOKUP(C104,Récap_production!$B$32:$D$132,2,0))</f>
        <v>Non renseigné</v>
      </c>
      <c r="F104" s="86" t="str">
        <f t="shared" si="3"/>
        <v>Non renseigné</v>
      </c>
      <c r="G104" s="84"/>
      <c r="H104" s="87"/>
    </row>
    <row r="105" spans="2:8">
      <c r="B105" s="82"/>
      <c r="C105" s="83"/>
      <c r="D105" s="84"/>
      <c r="E105" s="85" t="str">
        <f>IF(ISBLANK(C105),"Non renseigné",VLOOKUP(C105,Récap_production!$B$32:$D$132,2,0))</f>
        <v>Non renseigné</v>
      </c>
      <c r="F105" s="86" t="str">
        <f t="shared" si="3"/>
        <v>Non renseigné</v>
      </c>
      <c r="G105" s="84"/>
      <c r="H105" s="87"/>
    </row>
    <row r="106" spans="2:8">
      <c r="B106" s="82"/>
      <c r="C106" s="83"/>
      <c r="D106" s="84"/>
      <c r="E106" s="85" t="str">
        <f>IF(ISBLANK(C106),"Non renseigné",VLOOKUP(C106,Récap_production!$B$32:$D$132,2,0))</f>
        <v>Non renseigné</v>
      </c>
      <c r="F106" s="86" t="str">
        <f t="shared" si="3"/>
        <v>Non renseigné</v>
      </c>
      <c r="G106" s="84"/>
      <c r="H106" s="87"/>
    </row>
    <row r="107" spans="2:8">
      <c r="B107" s="82"/>
      <c r="C107" s="83"/>
      <c r="D107" s="84"/>
      <c r="E107" s="85" t="str">
        <f>IF(ISBLANK(C107),"Non renseigné",VLOOKUP(C107,Récap_production!$B$32:$D$132,2,0))</f>
        <v>Non renseigné</v>
      </c>
      <c r="F107" s="86" t="str">
        <f t="shared" si="3"/>
        <v>Non renseigné</v>
      </c>
      <c r="G107" s="84"/>
      <c r="H107" s="87"/>
    </row>
    <row r="108" spans="2:8">
      <c r="B108" s="82"/>
      <c r="C108" s="83"/>
      <c r="D108" s="84"/>
      <c r="E108" s="85" t="str">
        <f>IF(ISBLANK(C108),"Non renseigné",VLOOKUP(C108,Récap_production!$B$32:$D$132,2,0))</f>
        <v>Non renseigné</v>
      </c>
      <c r="F108" s="86" t="str">
        <f t="shared" si="3"/>
        <v>Non renseigné</v>
      </c>
      <c r="G108" s="84"/>
      <c r="H108" s="87"/>
    </row>
    <row r="109" spans="2:8">
      <c r="B109" s="82"/>
      <c r="C109" s="83"/>
      <c r="D109" s="84"/>
      <c r="E109" s="85" t="str">
        <f>IF(ISBLANK(C109),"Non renseigné",VLOOKUP(C109,Récap_production!$B$32:$D$132,2,0))</f>
        <v>Non renseigné</v>
      </c>
      <c r="F109" s="86" t="str">
        <f t="shared" si="3"/>
        <v>Non renseigné</v>
      </c>
      <c r="G109" s="84"/>
      <c r="H109" s="87"/>
    </row>
    <row r="110" spans="2:8">
      <c r="B110" s="82"/>
      <c r="C110" s="83"/>
      <c r="D110" s="84"/>
      <c r="E110" s="85" t="str">
        <f>IF(ISBLANK(C110),"Non renseigné",VLOOKUP(C110,Récap_production!$B$32:$D$132,2,0))</f>
        <v>Non renseigné</v>
      </c>
      <c r="F110" s="86" t="str">
        <f t="shared" si="3"/>
        <v>Non renseigné</v>
      </c>
      <c r="G110" s="84"/>
      <c r="H110" s="87"/>
    </row>
    <row r="111" spans="2:8">
      <c r="B111" s="82"/>
      <c r="C111" s="83"/>
      <c r="D111" s="84"/>
      <c r="E111" s="85" t="str">
        <f>IF(ISBLANK(C111),"Non renseigné",VLOOKUP(C111,Récap_production!$B$32:$D$132,2,0))</f>
        <v>Non renseigné</v>
      </c>
      <c r="F111" s="86" t="str">
        <f t="shared" si="3"/>
        <v>Non renseigné</v>
      </c>
      <c r="G111" s="84"/>
      <c r="H111" s="87"/>
    </row>
    <row r="112" spans="2:8">
      <c r="B112" s="82"/>
      <c r="C112" s="83"/>
      <c r="D112" s="84"/>
      <c r="E112" s="85" t="str">
        <f>IF(ISBLANK(C112),"Non renseigné",VLOOKUP(C112,Récap_production!$B$32:$D$132,2,0))</f>
        <v>Non renseigné</v>
      </c>
      <c r="F112" s="86" t="str">
        <f t="shared" si="3"/>
        <v>Non renseigné</v>
      </c>
      <c r="G112" s="84"/>
      <c r="H112" s="87"/>
    </row>
    <row r="113" spans="2:8">
      <c r="B113" s="82"/>
      <c r="C113" s="83"/>
      <c r="D113" s="84"/>
      <c r="E113" s="85" t="str">
        <f>IF(ISBLANK(C113),"Non renseigné",VLOOKUP(C113,Récap_production!$B$32:$D$132,2,0))</f>
        <v>Non renseigné</v>
      </c>
      <c r="F113" s="86" t="str">
        <f t="shared" si="3"/>
        <v>Non renseigné</v>
      </c>
      <c r="G113" s="84"/>
      <c r="H113" s="87"/>
    </row>
    <row r="114" spans="2:8">
      <c r="B114" s="82"/>
      <c r="C114" s="83"/>
      <c r="D114" s="84"/>
      <c r="E114" s="85" t="str">
        <f>IF(ISBLANK(C114),"Non renseigné",VLOOKUP(C114,Récap_production!$B$32:$D$132,2,0))</f>
        <v>Non renseigné</v>
      </c>
      <c r="F114" s="86" t="str">
        <f t="shared" si="3"/>
        <v>Non renseigné</v>
      </c>
      <c r="G114" s="84"/>
      <c r="H114" s="87"/>
    </row>
    <row r="115" spans="2:8">
      <c r="B115" s="82"/>
      <c r="C115" s="83"/>
      <c r="D115" s="84"/>
      <c r="E115" s="85" t="str">
        <f>IF(ISBLANK(C115),"Non renseigné",VLOOKUP(C115,Récap_production!$B$32:$D$132,2,0))</f>
        <v>Non renseigné</v>
      </c>
      <c r="F115" s="86" t="str">
        <f t="shared" si="3"/>
        <v>Non renseigné</v>
      </c>
      <c r="G115" s="84"/>
      <c r="H115" s="87"/>
    </row>
    <row r="116" spans="2:8">
      <c r="B116" s="82"/>
      <c r="C116" s="83"/>
      <c r="D116" s="84"/>
      <c r="E116" s="85" t="str">
        <f>IF(ISBLANK(C116),"Non renseigné",VLOOKUP(C116,Récap_production!$B$32:$D$132,2,0))</f>
        <v>Non renseigné</v>
      </c>
      <c r="F116" s="86" t="str">
        <f t="shared" si="3"/>
        <v>Non renseigné</v>
      </c>
      <c r="G116" s="84"/>
      <c r="H116" s="87"/>
    </row>
    <row r="117" spans="2:8">
      <c r="B117" s="82"/>
      <c r="C117" s="83"/>
      <c r="D117" s="84"/>
      <c r="E117" s="85" t="str">
        <f>IF(ISBLANK(C117),"Non renseigné",VLOOKUP(C117,Récap_production!$B$32:$D$132,2,0))</f>
        <v>Non renseigné</v>
      </c>
      <c r="F117" s="86" t="str">
        <f t="shared" si="3"/>
        <v>Non renseigné</v>
      </c>
      <c r="G117" s="84"/>
      <c r="H117" s="87"/>
    </row>
    <row r="118" spans="2:8">
      <c r="B118" s="82"/>
      <c r="C118" s="83"/>
      <c r="D118" s="84"/>
      <c r="E118" s="85" t="str">
        <f>IF(ISBLANK(C118),"Non renseigné",VLOOKUP(C118,Récap_production!$B$32:$D$132,2,0))</f>
        <v>Non renseigné</v>
      </c>
      <c r="F118" s="86" t="str">
        <f t="shared" si="3"/>
        <v>Non renseigné</v>
      </c>
      <c r="G118" s="84"/>
      <c r="H118" s="87"/>
    </row>
    <row r="119" spans="2:8">
      <c r="B119" s="82"/>
      <c r="C119" s="83"/>
      <c r="D119" s="84"/>
      <c r="E119" s="85" t="str">
        <f>IF(ISBLANK(C119),"Non renseigné",VLOOKUP(C119,Récap_production!$B$32:$D$132,2,0))</f>
        <v>Non renseigné</v>
      </c>
      <c r="F119" s="86" t="str">
        <f t="shared" si="3"/>
        <v>Non renseigné</v>
      </c>
      <c r="G119" s="84"/>
      <c r="H119" s="87"/>
    </row>
    <row r="120" spans="2:8">
      <c r="B120" s="82"/>
      <c r="C120" s="83"/>
      <c r="D120" s="84"/>
      <c r="E120" s="85" t="str">
        <f>IF(ISBLANK(C120),"Non renseigné",VLOOKUP(C120,Récap_production!$B$32:$D$132,2,0))</f>
        <v>Non renseigné</v>
      </c>
      <c r="F120" s="86" t="str">
        <f t="shared" si="3"/>
        <v>Non renseigné</v>
      </c>
      <c r="G120" s="84"/>
      <c r="H120" s="87"/>
    </row>
    <row r="121" spans="2:8">
      <c r="B121" s="82"/>
      <c r="C121" s="83"/>
      <c r="D121" s="84"/>
      <c r="E121" s="85" t="str">
        <f>IF(ISBLANK(C121),"Non renseigné",VLOOKUP(C121,Récap_production!$B$32:$D$132,2,0))</f>
        <v>Non renseigné</v>
      </c>
      <c r="F121" s="86" t="str">
        <f t="shared" si="3"/>
        <v>Non renseigné</v>
      </c>
      <c r="G121" s="84"/>
      <c r="H121" s="87"/>
    </row>
    <row r="122" spans="2:8">
      <c r="B122" s="82"/>
      <c r="C122" s="83"/>
      <c r="D122" s="84"/>
      <c r="E122" s="85" t="str">
        <f>IF(ISBLANK(C122),"Non renseigné",VLOOKUP(C122,Récap_production!$B$32:$D$132,2,0))</f>
        <v>Non renseigné</v>
      </c>
      <c r="F122" s="86" t="str">
        <f t="shared" si="3"/>
        <v>Non renseigné</v>
      </c>
      <c r="G122" s="84"/>
      <c r="H122" s="87"/>
    </row>
    <row r="123" spans="2:8">
      <c r="B123" s="82"/>
      <c r="C123" s="83"/>
      <c r="D123" s="84"/>
      <c r="E123" s="85" t="str">
        <f>IF(ISBLANK(C123),"Non renseigné",VLOOKUP(C123,Récap_production!$B$32:$D$132,2,0))</f>
        <v>Non renseigné</v>
      </c>
      <c r="F123" s="86" t="str">
        <f t="shared" si="3"/>
        <v>Non renseigné</v>
      </c>
      <c r="G123" s="84"/>
      <c r="H123" s="87"/>
    </row>
    <row r="124" spans="2:8">
      <c r="B124" s="82"/>
      <c r="C124" s="83"/>
      <c r="D124" s="84"/>
      <c r="E124" s="85" t="str">
        <f>IF(ISBLANK(C124),"Non renseigné",VLOOKUP(C124,Récap_production!$B$32:$D$132,2,0))</f>
        <v>Non renseigné</v>
      </c>
      <c r="F124" s="86" t="str">
        <f t="shared" si="3"/>
        <v>Non renseigné</v>
      </c>
      <c r="G124" s="84"/>
      <c r="H124" s="87"/>
    </row>
    <row r="125" spans="2:8">
      <c r="B125" s="82"/>
      <c r="C125" s="83"/>
      <c r="D125" s="84"/>
      <c r="E125" s="85" t="str">
        <f>IF(ISBLANK(C125),"Non renseigné",VLOOKUP(C125,Récap_production!$B$32:$D$132,2,0))</f>
        <v>Non renseigné</v>
      </c>
      <c r="F125" s="86" t="str">
        <f t="shared" si="3"/>
        <v>Non renseigné</v>
      </c>
      <c r="G125" s="84"/>
      <c r="H125" s="87"/>
    </row>
    <row r="126" spans="2:8">
      <c r="B126" s="82"/>
      <c r="C126" s="83"/>
      <c r="D126" s="84"/>
      <c r="E126" s="85" t="str">
        <f>IF(ISBLANK(C126),"Non renseigné",VLOOKUP(C126,Récap_production!$B$32:$D$132,2,0))</f>
        <v>Non renseigné</v>
      </c>
      <c r="F126" s="86" t="str">
        <f t="shared" si="3"/>
        <v>Non renseigné</v>
      </c>
      <c r="G126" s="84"/>
      <c r="H126" s="87"/>
    </row>
    <row r="127" spans="2:8">
      <c r="B127" s="82"/>
      <c r="C127" s="83"/>
      <c r="D127" s="84"/>
      <c r="E127" s="85" t="str">
        <f>IF(ISBLANK(C127),"Non renseigné",VLOOKUP(C127,Récap_production!$B$32:$D$132,2,0))</f>
        <v>Non renseigné</v>
      </c>
      <c r="F127" s="86" t="str">
        <f t="shared" si="3"/>
        <v>Non renseigné</v>
      </c>
      <c r="G127" s="84"/>
      <c r="H127" s="87"/>
    </row>
    <row r="128" spans="2:8">
      <c r="B128" s="82"/>
      <c r="C128" s="83"/>
      <c r="D128" s="84"/>
      <c r="E128" s="85" t="str">
        <f>IF(ISBLANK(C128),"Non renseigné",VLOOKUP(C128,Récap_production!$B$32:$D$132,2,0))</f>
        <v>Non renseigné</v>
      </c>
      <c r="F128" s="86" t="str">
        <f t="shared" si="3"/>
        <v>Non renseigné</v>
      </c>
      <c r="G128" s="84"/>
      <c r="H128" s="87"/>
    </row>
    <row r="129" spans="2:8">
      <c r="B129" s="82"/>
      <c r="C129" s="83"/>
      <c r="D129" s="84"/>
      <c r="E129" s="85" t="str">
        <f>IF(ISBLANK(C129),"Non renseigné",VLOOKUP(C129,Récap_production!$B$32:$D$132,2,0))</f>
        <v>Non renseigné</v>
      </c>
      <c r="F129" s="86" t="str">
        <f t="shared" si="3"/>
        <v>Non renseigné</v>
      </c>
      <c r="G129" s="84"/>
      <c r="H129" s="87"/>
    </row>
    <row r="130" spans="2:8">
      <c r="B130" s="82"/>
      <c r="C130" s="83"/>
      <c r="D130" s="84"/>
      <c r="E130" s="85" t="str">
        <f>IF(ISBLANK(C130),"Non renseigné",VLOOKUP(C130,Récap_production!$B$32:$D$132,2,0))</f>
        <v>Non renseigné</v>
      </c>
      <c r="F130" s="86" t="str">
        <f t="shared" si="3"/>
        <v>Non renseigné</v>
      </c>
      <c r="G130" s="84"/>
      <c r="H130" s="87"/>
    </row>
    <row r="131" spans="2:8">
      <c r="B131" s="82"/>
      <c r="C131" s="83"/>
      <c r="D131" s="84"/>
      <c r="E131" s="85" t="str">
        <f>IF(ISBLANK(C131),"Non renseigné",VLOOKUP(C131,Récap_production!$B$32:$D$132,2,0))</f>
        <v>Non renseigné</v>
      </c>
      <c r="F131" s="86" t="str">
        <f t="shared" si="3"/>
        <v>Non renseigné</v>
      </c>
      <c r="G131" s="84"/>
      <c r="H131" s="87"/>
    </row>
    <row r="132" spans="2:8">
      <c r="B132" s="82"/>
      <c r="C132" s="83"/>
      <c r="D132" s="84"/>
      <c r="E132" s="85" t="str">
        <f>IF(ISBLANK(C132),"Non renseigné",VLOOKUP(C132,Récap_production!$B$32:$D$132,2,0))</f>
        <v>Non renseigné</v>
      </c>
      <c r="F132" s="86" t="str">
        <f t="shared" si="3"/>
        <v>Non renseigné</v>
      </c>
      <c r="G132" s="84"/>
      <c r="H132" s="87"/>
    </row>
    <row r="133" spans="2:8">
      <c r="B133" s="82"/>
      <c r="C133" s="83"/>
      <c r="D133" s="84"/>
      <c r="E133" s="85" t="str">
        <f>IF(ISBLANK(C133),"Non renseigné",VLOOKUP(C133,Récap_production!$B$32:$D$132,2,0))</f>
        <v>Non renseigné</v>
      </c>
      <c r="F133" s="86" t="str">
        <f t="shared" si="3"/>
        <v>Non renseigné</v>
      </c>
      <c r="G133" s="84"/>
      <c r="H133" s="87"/>
    </row>
    <row r="134" spans="2:8" ht="15.5" thickBot="1">
      <c r="B134" s="82"/>
      <c r="C134" s="83"/>
      <c r="D134" s="84"/>
      <c r="E134" s="85" t="str">
        <f>IF(ISBLANK(C134),"Non renseigné",VLOOKUP(C134,Récap_production!$B$32:$D$132,2,0))</f>
        <v>Non renseigné</v>
      </c>
      <c r="F134" s="86" t="str">
        <f t="shared" si="3"/>
        <v>Non renseigné</v>
      </c>
      <c r="G134" s="88"/>
      <c r="H134" s="89"/>
    </row>
    <row r="135" spans="2:8" ht="15.5" thickBot="1">
      <c r="B135" s="274" t="s">
        <v>198</v>
      </c>
      <c r="C135" s="274"/>
      <c r="D135" s="95">
        <f>SUM(D34:D134)</f>
        <v>0</v>
      </c>
      <c r="E135" s="91"/>
      <c r="F135" s="92"/>
    </row>
  </sheetData>
  <mergeCells count="5">
    <mergeCell ref="B2:H2"/>
    <mergeCell ref="B4:H4"/>
    <mergeCell ref="B28:C28"/>
    <mergeCell ref="B31:H31"/>
    <mergeCell ref="B135:C135"/>
  </mergeCells>
  <pageMargins left="0.70866141732283516" right="0.70866141732283516" top="0.74803149606299213" bottom="0.74803149606299213" header="0.31496062992126012" footer="0.31496062992126012"/>
  <pageSetup paperSize="0" orientation="portrait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6600"/>
  </sheetPr>
  <dimension ref="B1:F133"/>
  <sheetViews>
    <sheetView workbookViewId="0"/>
  </sheetViews>
  <sheetFormatPr baseColWidth="10" defaultColWidth="11.40625" defaultRowHeight="14.75"/>
  <cols>
    <col min="1" max="1" width="3.86328125" style="15" customWidth="1"/>
    <col min="2" max="2" width="15.26953125" style="15" bestFit="1" customWidth="1"/>
    <col min="3" max="3" width="21.86328125" style="15" customWidth="1"/>
    <col min="4" max="4" width="53.1328125" style="15" bestFit="1" customWidth="1"/>
    <col min="5" max="5" width="3.54296875" style="15" customWidth="1"/>
    <col min="6" max="6" width="89.7265625" style="15" customWidth="1"/>
    <col min="7" max="7" width="11.40625" style="15" customWidth="1"/>
    <col min="8" max="16384" width="11.40625" style="15"/>
  </cols>
  <sheetData>
    <row r="1" spans="2:6" ht="15.5" thickBot="1"/>
    <row r="2" spans="2:6" ht="19.5" customHeight="1" thickBot="1">
      <c r="B2" s="254" t="s">
        <v>90</v>
      </c>
      <c r="C2" s="254"/>
      <c r="D2" s="254"/>
    </row>
    <row r="3" spans="2:6" ht="6" customHeight="1" thickBot="1">
      <c r="B3" s="96"/>
      <c r="C3" s="96"/>
      <c r="D3" s="96"/>
    </row>
    <row r="4" spans="2:6" ht="30.25" thickBot="1">
      <c r="B4" s="79" t="s">
        <v>91</v>
      </c>
      <c r="C4" s="79" t="s">
        <v>11</v>
      </c>
      <c r="D4" s="81" t="s">
        <v>92</v>
      </c>
      <c r="F4" s="11" t="s">
        <v>93</v>
      </c>
    </row>
    <row r="5" spans="2:6">
      <c r="B5" s="97" t="str">
        <f>IF(ISBLANK(Production!B7),"",IF(COUNTIF(Production!$C8:$C$27,Production!C7)&gt;0,"",Production!C7))</f>
        <v/>
      </c>
      <c r="C5" s="84">
        <f>SUMIF(Production!$C7:$C$7,B5,Production!$D7)</f>
        <v>0</v>
      </c>
      <c r="D5" s="98" t="str">
        <f>IF(B5="","",VLOOKUP(B5,Production!$C$7:$F$27,4,FALSE))</f>
        <v/>
      </c>
      <c r="F5" s="99" t="s">
        <v>94</v>
      </c>
    </row>
    <row r="6" spans="2:6">
      <c r="B6" s="97" t="str">
        <f>IF(ISBLANK(Production!B8),"",IF(COUNTIF(Production!$C9:$C$27,Production!C8)&gt;0,"",Production!C8))</f>
        <v/>
      </c>
      <c r="C6" s="84">
        <f>SUMIF(Production!$C$7:$C8,B6,Production!$D$7:$D8)</f>
        <v>0</v>
      </c>
      <c r="D6" s="98" t="str">
        <f>IF(B6="","",VLOOKUP(B6,Production!$C$7:$F$27,4,FALSE))</f>
        <v/>
      </c>
      <c r="F6" s="99" t="s">
        <v>95</v>
      </c>
    </row>
    <row r="7" spans="2:6">
      <c r="B7" s="97" t="str">
        <f>IF(ISBLANK(Production!B9),"",IF(COUNTIF(Production!$C10:$C$27,Production!C9)&gt;0,"",Production!C9))</f>
        <v/>
      </c>
      <c r="C7" s="84">
        <f>SUMIF(Production!$C$7:$C9,B7,Production!$D$7:$D9)</f>
        <v>0</v>
      </c>
      <c r="D7" s="98" t="str">
        <f>IF(B7="","",VLOOKUP(B7,Production!$C$7:$F$27,4,FALSE))</f>
        <v/>
      </c>
      <c r="F7" s="99" t="s">
        <v>96</v>
      </c>
    </row>
    <row r="8" spans="2:6">
      <c r="B8" s="97" t="str">
        <f>IF(ISBLANK(Production!B10),"",IF(COUNTIF(Production!$C11:$C$27,Production!C10)&gt;0,"",Production!C10))</f>
        <v/>
      </c>
      <c r="C8" s="84">
        <f>SUMIF(Production!$C$7:$C10,B8,Production!$D$7:$D10)</f>
        <v>0</v>
      </c>
      <c r="D8" s="98" t="str">
        <f>IF(B8="","",VLOOKUP(B8,Production!$C$7:$F$27,4,FALSE))</f>
        <v/>
      </c>
    </row>
    <row r="9" spans="2:6">
      <c r="B9" s="97" t="str">
        <f>IF(ISBLANK(Production!B11),"",IF(COUNTIF(Production!$C12:$C$27,Production!C11)&gt;0,"",Production!C11))</f>
        <v/>
      </c>
      <c r="C9" s="84">
        <f>SUMIF(Production!$C$7:$C11,B9,Production!$D$7:$D11)</f>
        <v>0</v>
      </c>
      <c r="D9" s="98" t="str">
        <f>IF(B9="","",VLOOKUP(B9,Production!$C$7:$F$27,4,FALSE))</f>
        <v/>
      </c>
      <c r="F9" s="99" t="s">
        <v>97</v>
      </c>
    </row>
    <row r="10" spans="2:6">
      <c r="B10" s="97" t="str">
        <f>IF(ISBLANK(Production!B12),"",IF(COUNTIF(Production!$C13:$C$27,Production!C12)&gt;0,"",Production!C12))</f>
        <v/>
      </c>
      <c r="C10" s="84">
        <f>SUMIF(Production!$C$7:$C12,B10,Production!$D$7:$D12)</f>
        <v>0</v>
      </c>
      <c r="D10" s="98" t="str">
        <f>IF(B10="","",VLOOKUP(B10,Production!$C$7:$F$27,4,FALSE))</f>
        <v/>
      </c>
      <c r="F10" s="99" t="s">
        <v>98</v>
      </c>
    </row>
    <row r="11" spans="2:6" ht="44.25">
      <c r="B11" s="97" t="str">
        <f>IF(ISBLANK(Production!B13),"",IF(COUNTIF(Production!$C14:$C$27,Production!C13)&gt;0,"",Production!C13))</f>
        <v/>
      </c>
      <c r="C11" s="84">
        <f>SUMIF(Production!$C$7:$C13,B11,Production!$D$7:$D13)</f>
        <v>0</v>
      </c>
      <c r="D11" s="98" t="str">
        <f>IF(B11="","",VLOOKUP(B11,Production!$C$7:$F$27,4,FALSE))</f>
        <v/>
      </c>
      <c r="F11" s="100" t="s">
        <v>99</v>
      </c>
    </row>
    <row r="12" spans="2:6">
      <c r="B12" s="97" t="str">
        <f>IF(ISBLANK(Production!B14),"",IF(COUNTIF(Production!$C15:$C$27,Production!C14)&gt;0,"",Production!C14))</f>
        <v/>
      </c>
      <c r="C12" s="84">
        <f>SUMIF(Production!$C$7:$C14,B12,Production!$D$7:$D14)</f>
        <v>0</v>
      </c>
      <c r="D12" s="98" t="str">
        <f>IF(B12="","",VLOOKUP(B12,Production!$C$7:$F$27,4,FALSE))</f>
        <v/>
      </c>
    </row>
    <row r="13" spans="2:6">
      <c r="B13" s="97" t="str">
        <f>IF(ISBLANK(Production!B15),"",IF(COUNTIF(Production!$C16:$C$27,Production!C15)&gt;0,"",Production!C15))</f>
        <v/>
      </c>
      <c r="C13" s="84">
        <f>SUMIF(Production!$C$7:$C15,B13,Production!$D$7:$D15)</f>
        <v>0</v>
      </c>
      <c r="D13" s="98" t="str">
        <f>IF(B13="","",VLOOKUP(B13,Production!$C$7:$F$27,4,FALSE))</f>
        <v/>
      </c>
    </row>
    <row r="14" spans="2:6">
      <c r="B14" s="97" t="str">
        <f>IF(ISBLANK(Production!B16),"",IF(COUNTIF(Production!$C17:$C$27,Production!C16)&gt;0,"",Production!C16))</f>
        <v/>
      </c>
      <c r="C14" s="84">
        <f>SUMIF(Production!$C$7:$C16,B14,Production!$D$7:$D16)</f>
        <v>0</v>
      </c>
      <c r="D14" s="98" t="str">
        <f>IF(B14="","",VLOOKUP(B14,Production!$C$7:$F$27,4,FALSE))</f>
        <v/>
      </c>
    </row>
    <row r="15" spans="2:6">
      <c r="B15" s="97" t="str">
        <f>IF(ISBLANK(Production!B17),"",IF(COUNTIF(Production!$C18:$C$27,Production!C17)&gt;0,"",Production!C17))</f>
        <v/>
      </c>
      <c r="C15" s="84">
        <f>SUMIF(Production!$C$7:$C17,B15,Production!$D$7:$D17)</f>
        <v>0</v>
      </c>
      <c r="D15" s="98" t="str">
        <f>IF(B15="","",VLOOKUP(B15,Production!$C$7:$F$27,4,FALSE))</f>
        <v/>
      </c>
    </row>
    <row r="16" spans="2:6">
      <c r="B16" s="97" t="str">
        <f>IF(ISBLANK(Production!B18),"",IF(COUNTIF(Production!$C19:$C$27,Production!C18)&gt;0,"",Production!C18))</f>
        <v/>
      </c>
      <c r="C16" s="84">
        <f>SUMIF(Production!$C$7:$C18,B16,Production!$D$7:$D18)</f>
        <v>0</v>
      </c>
      <c r="D16" s="98" t="str">
        <f>IF(B16="","",VLOOKUP(B16,Production!$C$7:$F$27,4,FALSE))</f>
        <v/>
      </c>
    </row>
    <row r="17" spans="2:6">
      <c r="B17" s="97" t="str">
        <f>IF(ISBLANK(Production!B19),"",IF(COUNTIF(Production!$C20:$C$27,Production!C19)&gt;0,"",Production!C19))</f>
        <v/>
      </c>
      <c r="C17" s="84">
        <f>SUMIF(Production!$C$7:$C19,B17,Production!$D$7:$D19)</f>
        <v>0</v>
      </c>
      <c r="D17" s="98" t="str">
        <f>IF(B17="","",VLOOKUP(B17,Production!$C$7:$F$27,4,FALSE))</f>
        <v/>
      </c>
    </row>
    <row r="18" spans="2:6">
      <c r="B18" s="97" t="str">
        <f>IF(ISBLANK(Production!B20),"",IF(COUNTIF(Production!$C21:$C$27,Production!C20)&gt;0,"",Production!C20))</f>
        <v/>
      </c>
      <c r="C18" s="84">
        <f>SUMIF(Production!$C$7:$C20,B18,Production!$D$7:$D20)</f>
        <v>0</v>
      </c>
      <c r="D18" s="98" t="str">
        <f>IF(B18="","",VLOOKUP(B18,Production!$C$7:$F$27,4,FALSE))</f>
        <v/>
      </c>
    </row>
    <row r="19" spans="2:6">
      <c r="B19" s="97" t="str">
        <f>IF(ISBLANK(Production!B21),"",IF(COUNTIF(Production!$C22:$C$27,Production!C21)&gt;0,"",Production!C21))</f>
        <v/>
      </c>
      <c r="C19" s="84">
        <f>SUMIF(Production!$C$7:$C21,B19,Production!$D$7:$D21)</f>
        <v>0</v>
      </c>
      <c r="D19" s="98" t="str">
        <f>IF(B19="","",VLOOKUP(B19,Production!$C$7:$F$27,4,FALSE))</f>
        <v/>
      </c>
    </row>
    <row r="20" spans="2:6">
      <c r="B20" s="97" t="str">
        <f>IF(ISBLANK(Production!B22),"",IF(COUNTIF(Production!$C23:$C$27,Production!C22)&gt;0,"",Production!C22))</f>
        <v/>
      </c>
      <c r="C20" s="84">
        <f>SUMIF(Production!$C$7:$C22,B20,Production!$D$7:$D22)</f>
        <v>0</v>
      </c>
      <c r="D20" s="98" t="str">
        <f>IF(B20="","",VLOOKUP(B20,Production!$C$7:$F$27,4,FALSE))</f>
        <v/>
      </c>
    </row>
    <row r="21" spans="2:6">
      <c r="B21" s="97" t="str">
        <f>IF(ISBLANK(Production!B23),"",IF(COUNTIF(Production!$C24:$C$27,Production!C23)&gt;0,"",Production!C23))</f>
        <v/>
      </c>
      <c r="C21" s="84">
        <f>SUMIF(Production!$C$7:$C23,B21,Production!$D$7:$D23)</f>
        <v>0</v>
      </c>
      <c r="D21" s="98" t="str">
        <f>IF(B21="","",VLOOKUP(B21,Production!$C$7:$F$27,4,FALSE))</f>
        <v/>
      </c>
    </row>
    <row r="22" spans="2:6">
      <c r="B22" s="97" t="str">
        <f>IF(ISBLANK(Production!B24),"",IF(COUNTIF(Production!$C25:$C$27,Production!C24)&gt;0,"",Production!C24))</f>
        <v/>
      </c>
      <c r="C22" s="84">
        <f>SUMIF(Production!$C$7:$C24,B22,Production!$D$7:$D24)</f>
        <v>0</v>
      </c>
      <c r="D22" s="98" t="str">
        <f>IF(B22="","",VLOOKUP(B22,Production!$C$7:$F$27,4,FALSE))</f>
        <v/>
      </c>
    </row>
    <row r="23" spans="2:6">
      <c r="B23" s="97" t="str">
        <f>IF(ISBLANK(Production!B25),"",IF(COUNTIF(Production!$C26:$C$27,Production!C25)&gt;0,"",Production!C25))</f>
        <v/>
      </c>
      <c r="C23" s="84">
        <f>SUMIF(Production!$C$7:$C25,B23,Production!$D$7:$D25)</f>
        <v>0</v>
      </c>
      <c r="D23" s="98" t="str">
        <f>IF(B23="","",VLOOKUP(B23,Production!$C$7:$F$27,4,FALSE))</f>
        <v/>
      </c>
    </row>
    <row r="24" spans="2:6">
      <c r="B24" s="97" t="str">
        <f>IF(ISBLANK(Production!B26),"",IF(COUNTIF(Production!$C27:$C$27,Production!C26)&gt;0,"",Production!C26))</f>
        <v/>
      </c>
      <c r="C24" s="84">
        <f>SUMIF(Production!$C$7:$C26,B24,Production!$D$7:$D26)</f>
        <v>0</v>
      </c>
      <c r="D24" s="98" t="str">
        <f>IF(B24="","",VLOOKUP(B24,Production!$C$7:$F$27,4,FALSE))</f>
        <v/>
      </c>
    </row>
    <row r="25" spans="2:6" ht="15.5" thickBot="1">
      <c r="B25" s="97" t="str">
        <f>IF(ISBLANK(Production!B27),"",Production!C27)</f>
        <v/>
      </c>
      <c r="C25" s="84">
        <f>SUMIF(Production!$C$7:$C27,B25,Production!$D$7:$D27)</f>
        <v>0</v>
      </c>
      <c r="D25" s="98" t="str">
        <f>IF(B25="","",VLOOKUP(B25,Production!$C$7:$F$27,4,FALSE))</f>
        <v/>
      </c>
    </row>
    <row r="26" spans="2:6" ht="45" thickBot="1">
      <c r="B26" s="101" t="s">
        <v>100</v>
      </c>
      <c r="C26" s="95">
        <f>SUM(C5:C25)</f>
        <v>0</v>
      </c>
      <c r="D26" s="102"/>
    </row>
    <row r="27" spans="2:6">
      <c r="B27" s="93"/>
      <c r="D27" s="93"/>
    </row>
    <row r="28" spans="2:6" ht="15.5" thickBot="1">
      <c r="B28" s="93"/>
      <c r="D28" s="93"/>
    </row>
    <row r="29" spans="2:6" ht="19.25" thickBot="1">
      <c r="B29" s="254" t="s">
        <v>101</v>
      </c>
      <c r="C29" s="254"/>
      <c r="D29" s="254"/>
    </row>
    <row r="30" spans="2:6" ht="6" customHeight="1" thickBot="1">
      <c r="B30" s="96"/>
      <c r="C30" s="96"/>
      <c r="D30" s="96"/>
    </row>
    <row r="31" spans="2:6" ht="15.5" thickBot="1">
      <c r="B31" s="79" t="s">
        <v>8</v>
      </c>
      <c r="C31" s="103" t="s">
        <v>102</v>
      </c>
      <c r="D31" s="104" t="s">
        <v>103</v>
      </c>
    </row>
    <row r="32" spans="2:6">
      <c r="B32" s="97" t="str">
        <f>IF(ISBLANK(Production!B34),"",IF(COUNTIF(Production!$C35:$C$134,Production!C34)&gt;0,"",Production!C34))</f>
        <v/>
      </c>
      <c r="C32" s="84">
        <f>SUMIF(Production!$C34:$C$34,B32,Production!$D34)</f>
        <v>0</v>
      </c>
      <c r="D32" s="98" t="str">
        <f>IF(B32="","",VLOOKUP(B32,Production!$C$34:$F$134,4,FALSE))</f>
        <v/>
      </c>
      <c r="E32" s="93"/>
      <c r="F32" s="93"/>
    </row>
    <row r="33" spans="2:4">
      <c r="B33" s="97" t="str">
        <f>IF(ISBLANK(Production!B35),"",IF(COUNTIF(Production!$C36:$C$134,Production!C35)&gt;0,"",Production!C35))</f>
        <v/>
      </c>
      <c r="C33" s="84">
        <f>SUMIF(Production!$C$34:$C35,B33,Production!$D$34:$D35)</f>
        <v>0</v>
      </c>
      <c r="D33" s="98" t="str">
        <f>IF(B33="","",VLOOKUP(B33,Production!$C$34:$F$134,4,FALSE))</f>
        <v/>
      </c>
    </row>
    <row r="34" spans="2:4">
      <c r="B34" s="97" t="str">
        <f>IF(ISBLANK(Production!B36),"",IF(COUNTIF(Production!$C37:$C$134,Production!C36)&gt;0,"",Production!C36))</f>
        <v/>
      </c>
      <c r="C34" s="84">
        <f>SUMIF(Production!$C$34:$C36,B34,Production!$D$34:$D36)</f>
        <v>0</v>
      </c>
      <c r="D34" s="98" t="str">
        <f>IF(B34="","",VLOOKUP(B34,Production!$C$34:$F$134,4,FALSE))</f>
        <v/>
      </c>
    </row>
    <row r="35" spans="2:4">
      <c r="B35" s="97" t="str">
        <f>IF(ISBLANK(Production!B37),"",IF(COUNTIF(Production!$C38:$C$134,Production!C37)&gt;0,"",Production!C37))</f>
        <v/>
      </c>
      <c r="C35" s="84">
        <f>SUMIF(Production!$C$34:$C37,B35,Production!$D$34:$D37)</f>
        <v>0</v>
      </c>
      <c r="D35" s="98" t="str">
        <f>IF(B35="","",VLOOKUP(B35,Production!$C$34:$F$134,4,FALSE))</f>
        <v/>
      </c>
    </row>
    <row r="36" spans="2:4">
      <c r="B36" s="97" t="str">
        <f>IF(ISBLANK(Production!B38),"",IF(COUNTIF(Production!$C39:$C$134,Production!C38)&gt;0,"",Production!C38))</f>
        <v/>
      </c>
      <c r="C36" s="84">
        <f>SUMIF(Production!$C$34:$C38,B36,Production!$D$34:$D38)</f>
        <v>0</v>
      </c>
      <c r="D36" s="98" t="str">
        <f>IF(B36="","",VLOOKUP(B36,Production!$C$34:$F$134,4,FALSE))</f>
        <v/>
      </c>
    </row>
    <row r="37" spans="2:4">
      <c r="B37" s="97" t="str">
        <f>IF(ISBLANK(Production!B39),"",IF(COUNTIF(Production!$C40:$C$134,Production!C39)&gt;0,"",Production!C39))</f>
        <v/>
      </c>
      <c r="C37" s="84">
        <f>SUMIF(Production!$C$34:$C39,B37,Production!$D$34:$D39)</f>
        <v>0</v>
      </c>
      <c r="D37" s="98" t="str">
        <f>IF(B37="","",VLOOKUP(B37,Production!$C$34:$F$134,4,FALSE))</f>
        <v/>
      </c>
    </row>
    <row r="38" spans="2:4">
      <c r="B38" s="97" t="str">
        <f>IF(ISBLANK(Production!B40),"",IF(COUNTIF(Production!$C41:$C$134,Production!C40)&gt;0,"",Production!C40))</f>
        <v/>
      </c>
      <c r="C38" s="84">
        <f>SUMIF(Production!$C$34:$C40,B38,Production!$D$34:$D40)</f>
        <v>0</v>
      </c>
      <c r="D38" s="98" t="str">
        <f>IF(B38="","",VLOOKUP(B38,Production!$C$34:$F$134,4,FALSE))</f>
        <v/>
      </c>
    </row>
    <row r="39" spans="2:4">
      <c r="B39" s="97" t="str">
        <f>IF(ISBLANK(Production!B41),"",IF(COUNTIF(Production!$C42:$C$134,Production!C41)&gt;0,"",Production!C41))</f>
        <v/>
      </c>
      <c r="C39" s="84">
        <f>SUMIF(Production!$C$34:$C41,B39,Production!$D$34:$D41)</f>
        <v>0</v>
      </c>
      <c r="D39" s="98" t="str">
        <f>IF(B39="","",VLOOKUP(B39,Production!$C$34:$F$134,4,FALSE))</f>
        <v/>
      </c>
    </row>
    <row r="40" spans="2:4">
      <c r="B40" s="97" t="str">
        <f>IF(ISBLANK(Production!B42),"",IF(COUNTIF(Production!$C43:$C$134,Production!C42)&gt;0,"",Production!C42))</f>
        <v/>
      </c>
      <c r="C40" s="84">
        <f>SUMIF(Production!$C$34:$C42,B40,Production!$D$34:$D42)</f>
        <v>0</v>
      </c>
      <c r="D40" s="98" t="str">
        <f>IF(B40="","",VLOOKUP(B40,Production!$C$34:$F$134,4,FALSE))</f>
        <v/>
      </c>
    </row>
    <row r="41" spans="2:4">
      <c r="B41" s="97" t="str">
        <f>IF(ISBLANK(Production!B43),"",IF(COUNTIF(Production!$C44:$C$134,Production!C43)&gt;0,"",Production!C43))</f>
        <v/>
      </c>
      <c r="C41" s="84">
        <f>SUMIF(Production!$C$34:$C43,B41,Production!$D$34:$D43)</f>
        <v>0</v>
      </c>
      <c r="D41" s="98" t="str">
        <f>IF(B41="","",VLOOKUP(B41,Production!$C$34:$F$134,4,FALSE))</f>
        <v/>
      </c>
    </row>
    <row r="42" spans="2:4">
      <c r="B42" s="97" t="str">
        <f>IF(ISBLANK(Production!B44),"",IF(COUNTIF(Production!$C45:$C$134,Production!C44)&gt;0,"",Production!C44))</f>
        <v/>
      </c>
      <c r="C42" s="84">
        <f>SUMIF(Production!$C$34:$C44,B42,Production!$D$34:$D44)</f>
        <v>0</v>
      </c>
      <c r="D42" s="98" t="str">
        <f>IF(B42="","",VLOOKUP(B42,Production!$C$34:$F$134,4,FALSE))</f>
        <v/>
      </c>
    </row>
    <row r="43" spans="2:4">
      <c r="B43" s="97" t="str">
        <f>IF(ISBLANK(Production!B45),"",IF(COUNTIF(Production!$C46:$C$134,Production!C45)&gt;0,"",Production!C45))</f>
        <v/>
      </c>
      <c r="C43" s="84">
        <f>SUMIF(Production!$C$34:$C45,B43,Production!$D$34:$D45)</f>
        <v>0</v>
      </c>
      <c r="D43" s="98" t="str">
        <f>IF(B43="","",VLOOKUP(B43,Production!$C$34:$F$134,4,FALSE))</f>
        <v/>
      </c>
    </row>
    <row r="44" spans="2:4">
      <c r="B44" s="97" t="str">
        <f>IF(ISBLANK(Production!B46),"",IF(COUNTIF(Production!$C47:$C$134,Production!C46)&gt;0,"",Production!C46))</f>
        <v/>
      </c>
      <c r="C44" s="84">
        <f>SUMIF(Production!$C$34:$C46,B44,Production!$D$34:$D46)</f>
        <v>0</v>
      </c>
      <c r="D44" s="98" t="str">
        <f>IF(B44="","",VLOOKUP(B44,Production!$C$34:$F$134,4,FALSE))</f>
        <v/>
      </c>
    </row>
    <row r="45" spans="2:4">
      <c r="B45" s="97" t="str">
        <f>IF(ISBLANK(Production!B47),"",IF(COUNTIF(Production!$C48:$C$134,Production!C47)&gt;0,"",Production!C47))</f>
        <v/>
      </c>
      <c r="C45" s="84">
        <f>SUMIF(Production!$C$34:$C47,B45,Production!$D$34:$D47)</f>
        <v>0</v>
      </c>
      <c r="D45" s="98" t="str">
        <f>IF(B45="","",VLOOKUP(B45,Production!$C$34:$F$134,4,FALSE))</f>
        <v/>
      </c>
    </row>
    <row r="46" spans="2:4">
      <c r="B46" s="97" t="str">
        <f>IF(ISBLANK(Production!B48),"",IF(COUNTIF(Production!$C49:$C$134,Production!C48)&gt;0,"",Production!C48))</f>
        <v/>
      </c>
      <c r="C46" s="84">
        <f>SUMIF(Production!$C$34:$C48,B46,Production!$D$34:$D48)</f>
        <v>0</v>
      </c>
      <c r="D46" s="98" t="str">
        <f>IF(B46="","",VLOOKUP(B46,Production!$C$34:$F$134,4,FALSE))</f>
        <v/>
      </c>
    </row>
    <row r="47" spans="2:4">
      <c r="B47" s="97" t="str">
        <f>IF(ISBLANK(Production!B49),"",IF(COUNTIF(Production!$C50:$C$134,Production!C49)&gt;0,"",Production!C49))</f>
        <v/>
      </c>
      <c r="C47" s="84">
        <f>SUMIF(Production!$C$34:$C49,B47,Production!$D$34:$D49)</f>
        <v>0</v>
      </c>
      <c r="D47" s="98" t="str">
        <f>IF(B47="","",VLOOKUP(B47,Production!$C$34:$F$134,4,FALSE))</f>
        <v/>
      </c>
    </row>
    <row r="48" spans="2:4">
      <c r="B48" s="97" t="str">
        <f>IF(ISBLANK(Production!B50),"",IF(COUNTIF(Production!$C51:$C$134,Production!C50)&gt;0,"",Production!C50))</f>
        <v/>
      </c>
      <c r="C48" s="84">
        <f>SUMIF(Production!$C$34:$C50,B48,Production!$D$34:$D50)</f>
        <v>0</v>
      </c>
      <c r="D48" s="98" t="str">
        <f>IF(B48="","",VLOOKUP(B48,Production!$C$34:$F$134,4,FALSE))</f>
        <v/>
      </c>
    </row>
    <row r="49" spans="2:4">
      <c r="B49" s="97" t="str">
        <f>IF(ISBLANK(Production!B51),"",IF(COUNTIF(Production!$C52:$C$134,Production!C51)&gt;0,"",Production!C51))</f>
        <v/>
      </c>
      <c r="C49" s="84">
        <f>SUMIF(Production!$C$34:$C51,B49,Production!$D$34:$D51)</f>
        <v>0</v>
      </c>
      <c r="D49" s="98" t="str">
        <f>IF(B49="","",VLOOKUP(B49,Production!$C$34:$F$134,4,FALSE))</f>
        <v/>
      </c>
    </row>
    <row r="50" spans="2:4">
      <c r="B50" s="97" t="str">
        <f>IF(ISBLANK(Production!B52),"",IF(COUNTIF(Production!$C53:$C$134,Production!C52)&gt;0,"",Production!C52))</f>
        <v/>
      </c>
      <c r="C50" s="84">
        <f>SUMIF(Production!$C$34:$C52,B50,Production!$D$34:$D52)</f>
        <v>0</v>
      </c>
      <c r="D50" s="98" t="str">
        <f>IF(B50="","",VLOOKUP(B50,Production!$C$34:$F$134,4,FALSE))</f>
        <v/>
      </c>
    </row>
    <row r="51" spans="2:4">
      <c r="B51" s="97" t="str">
        <f>IF(ISBLANK(Production!B53),"",IF(COUNTIF(Production!$C54:$C$134,Production!C53)&gt;0,"",Production!C53))</f>
        <v/>
      </c>
      <c r="C51" s="84">
        <f>SUMIF(Production!$C$34:$C53,B51,Production!$D$34:$D53)</f>
        <v>0</v>
      </c>
      <c r="D51" s="98" t="str">
        <f>IF(B51="","",VLOOKUP(B51,Production!$C$34:$F$134,4,FALSE))</f>
        <v/>
      </c>
    </row>
    <row r="52" spans="2:4">
      <c r="B52" s="97" t="str">
        <f>IF(ISBLANK(Production!B54),"",IF(COUNTIF(Production!$C55:$C$134,Production!C54)&gt;0,"",Production!C54))</f>
        <v/>
      </c>
      <c r="C52" s="84">
        <f>SUMIF(Production!$C$34:$C54,B52,Production!$D$34:$D54)</f>
        <v>0</v>
      </c>
      <c r="D52" s="98" t="str">
        <f>IF(B52="","",VLOOKUP(B52,Production!$C$34:$F$134,4,FALSE))</f>
        <v/>
      </c>
    </row>
    <row r="53" spans="2:4">
      <c r="B53" s="97" t="str">
        <f>IF(ISBLANK(Production!B55),"",IF(COUNTIF(Production!$C56:$C$134,Production!C55)&gt;0,"",Production!C55))</f>
        <v/>
      </c>
      <c r="C53" s="84">
        <f>SUMIF(Production!$C$34:$C55,B53,Production!$D$34:$D55)</f>
        <v>0</v>
      </c>
      <c r="D53" s="98" t="str">
        <f>IF(B53="","",VLOOKUP(B53,Production!$C$34:$F$134,4,FALSE))</f>
        <v/>
      </c>
    </row>
    <row r="54" spans="2:4">
      <c r="B54" s="97" t="str">
        <f>IF(ISBLANK(Production!B56),"",IF(COUNTIF(Production!$C57:$C$134,Production!C56)&gt;0,"",Production!C56))</f>
        <v/>
      </c>
      <c r="C54" s="84">
        <f>SUMIF(Production!$C$34:$C56,B54,Production!$D$34:$D56)</f>
        <v>0</v>
      </c>
      <c r="D54" s="98" t="str">
        <f>IF(B54="","",VLOOKUP(B54,Production!$C$34:$F$134,4,FALSE))</f>
        <v/>
      </c>
    </row>
    <row r="55" spans="2:4">
      <c r="B55" s="97" t="str">
        <f>IF(ISBLANK(Production!B57),"",IF(COUNTIF(Production!$C58:$C$134,Production!C57)&gt;0,"",Production!C57))</f>
        <v/>
      </c>
      <c r="C55" s="84">
        <f>SUMIF(Production!$C$34:$C57,B55,Production!$D$34:$D57)</f>
        <v>0</v>
      </c>
      <c r="D55" s="98" t="str">
        <f>IF(B55="","",VLOOKUP(B55,Production!$C$34:$F$134,4,FALSE))</f>
        <v/>
      </c>
    </row>
    <row r="56" spans="2:4">
      <c r="B56" s="97" t="str">
        <f>IF(ISBLANK(Production!B58),"",IF(COUNTIF(Production!$C59:$C$134,Production!C58)&gt;0,"",Production!C58))</f>
        <v/>
      </c>
      <c r="C56" s="84">
        <f>SUMIF(Production!$C$34:$C58,B56,Production!$D$34:$D58)</f>
        <v>0</v>
      </c>
      <c r="D56" s="98" t="str">
        <f>IF(B56="","",VLOOKUP(B56,Production!$C$34:$F$134,4,FALSE))</f>
        <v/>
      </c>
    </row>
    <row r="57" spans="2:4">
      <c r="B57" s="97" t="str">
        <f>IF(ISBLANK(Production!B59),"",IF(COUNTIF(Production!$C60:$C$134,Production!C59)&gt;0,"",Production!C59))</f>
        <v/>
      </c>
      <c r="C57" s="84">
        <f>SUMIF(Production!$C$34:$C59,B57,Production!$D$34:$D59)</f>
        <v>0</v>
      </c>
      <c r="D57" s="98" t="str">
        <f>IF(B57="","",VLOOKUP(B57,Production!$C$34:$F$134,4,FALSE))</f>
        <v/>
      </c>
    </row>
    <row r="58" spans="2:4">
      <c r="B58" s="97" t="str">
        <f>IF(ISBLANK(Production!B60),"",IF(COUNTIF(Production!$C61:$C$134,Production!C60)&gt;0,"",Production!C60))</f>
        <v/>
      </c>
      <c r="C58" s="84">
        <f>SUMIF(Production!$C$34:$C60,B58,Production!$D$34:$D60)</f>
        <v>0</v>
      </c>
      <c r="D58" s="98" t="str">
        <f>IF(B58="","",VLOOKUP(B58,Production!$C$34:$F$134,4,FALSE))</f>
        <v/>
      </c>
    </row>
    <row r="59" spans="2:4">
      <c r="B59" s="97" t="str">
        <f>IF(ISBLANK(Production!B61),"",IF(COUNTIF(Production!$C62:$C$134,Production!C61)&gt;0,"",Production!C61))</f>
        <v/>
      </c>
      <c r="C59" s="84">
        <f>SUMIF(Production!$C$34:$C61,B59,Production!$D$34:$D61)</f>
        <v>0</v>
      </c>
      <c r="D59" s="98" t="str">
        <f>IF(B59="","",VLOOKUP(B59,Production!$C$34:$F$134,4,FALSE))</f>
        <v/>
      </c>
    </row>
    <row r="60" spans="2:4">
      <c r="B60" s="97" t="str">
        <f>IF(ISBLANK(Production!B62),"",IF(COUNTIF(Production!$C63:$C$134,Production!C62)&gt;0,"",Production!C62))</f>
        <v/>
      </c>
      <c r="C60" s="84">
        <f>SUMIF(Production!$C$34:$C62,B60,Production!$D$34:$D62)</f>
        <v>0</v>
      </c>
      <c r="D60" s="98" t="str">
        <f>IF(B60="","",VLOOKUP(B60,Production!$C$34:$F$134,4,FALSE))</f>
        <v/>
      </c>
    </row>
    <row r="61" spans="2:4">
      <c r="B61" s="97" t="str">
        <f>IF(ISBLANK(Production!B63),"",IF(COUNTIF(Production!$C64:$C$134,Production!C63)&gt;0,"",Production!C63))</f>
        <v/>
      </c>
      <c r="C61" s="84">
        <f>SUMIF(Production!$C$34:$C63,B61,Production!$D$34:$D63)</f>
        <v>0</v>
      </c>
      <c r="D61" s="98" t="str">
        <f>IF(B61="","",VLOOKUP(B61,Production!$C$34:$F$134,4,FALSE))</f>
        <v/>
      </c>
    </row>
    <row r="62" spans="2:4">
      <c r="B62" s="97" t="str">
        <f>IF(ISBLANK(Production!B64),"",IF(COUNTIF(Production!$C65:$C$134,Production!C64)&gt;0,"",Production!C64))</f>
        <v/>
      </c>
      <c r="C62" s="84">
        <f>SUMIF(Production!$C$34:$C64,B62,Production!$D$34:$D64)</f>
        <v>0</v>
      </c>
      <c r="D62" s="98" t="str">
        <f>IF(B62="","",VLOOKUP(B62,Production!$C$34:$F$134,4,FALSE))</f>
        <v/>
      </c>
    </row>
    <row r="63" spans="2:4">
      <c r="B63" s="97" t="str">
        <f>IF(ISBLANK(Production!B65),"",IF(COUNTIF(Production!$C66:$C$134,Production!C65)&gt;0,"",Production!C65))</f>
        <v/>
      </c>
      <c r="C63" s="84">
        <f>SUMIF(Production!$C$34:$C65,B63,Production!$D$34:$D65)</f>
        <v>0</v>
      </c>
      <c r="D63" s="98" t="str">
        <f>IF(B63="","",VLOOKUP(B63,Production!$C$34:$F$134,4,FALSE))</f>
        <v/>
      </c>
    </row>
    <row r="64" spans="2:4">
      <c r="B64" s="97" t="str">
        <f>IF(ISBLANK(Production!B66),"",IF(COUNTIF(Production!$C67:$C$134,Production!C66)&gt;0,"",Production!C66))</f>
        <v/>
      </c>
      <c r="C64" s="84">
        <f>SUMIF(Production!$C$34:$C66,B64,Production!$D$34:$D66)</f>
        <v>0</v>
      </c>
      <c r="D64" s="98" t="str">
        <f>IF(B64="","",VLOOKUP(B64,Production!$C$34:$F$134,4,FALSE))</f>
        <v/>
      </c>
    </row>
    <row r="65" spans="2:4">
      <c r="B65" s="97" t="str">
        <f>IF(ISBLANK(Production!B67),"",IF(COUNTIF(Production!$C68:$C$134,Production!C67)&gt;0,"",Production!C67))</f>
        <v/>
      </c>
      <c r="C65" s="84">
        <f>SUMIF(Production!$C$34:$C67,B65,Production!$D$34:$D67)</f>
        <v>0</v>
      </c>
      <c r="D65" s="98" t="str">
        <f>IF(B65="","",VLOOKUP(B65,Production!$C$34:$F$134,4,FALSE))</f>
        <v/>
      </c>
    </row>
    <row r="66" spans="2:4">
      <c r="B66" s="97" t="str">
        <f>IF(ISBLANK(Production!B68),"",IF(COUNTIF(Production!$C69:$C$134,Production!C68)&gt;0,"",Production!C68))</f>
        <v/>
      </c>
      <c r="C66" s="84">
        <f>SUMIF(Production!$C$34:$C68,B66,Production!$D$34:$D68)</f>
        <v>0</v>
      </c>
      <c r="D66" s="98" t="str">
        <f>IF(B66="","",VLOOKUP(B66,Production!$C$34:$F$134,4,FALSE))</f>
        <v/>
      </c>
    </row>
    <row r="67" spans="2:4">
      <c r="B67" s="97" t="str">
        <f>IF(ISBLANK(Production!B69),"",IF(COUNTIF(Production!$C70:$C$134,Production!C69)&gt;0,"",Production!C69))</f>
        <v/>
      </c>
      <c r="C67" s="84">
        <f>SUMIF(Production!$C$34:$C69,B67,Production!$D$34:$D69)</f>
        <v>0</v>
      </c>
      <c r="D67" s="98" t="str">
        <f>IF(B67="","",VLOOKUP(B67,Production!$C$34:$F$134,4,FALSE))</f>
        <v/>
      </c>
    </row>
    <row r="68" spans="2:4">
      <c r="B68" s="97" t="str">
        <f>IF(ISBLANK(Production!B70),"",IF(COUNTIF(Production!$C71:$C$134,Production!C70)&gt;0,"",Production!C70))</f>
        <v/>
      </c>
      <c r="C68" s="84">
        <f>SUMIF(Production!$C$34:$C70,B68,Production!$D$34:$D70)</f>
        <v>0</v>
      </c>
      <c r="D68" s="98" t="str">
        <f>IF(B68="","",VLOOKUP(B68,Production!$C$34:$F$134,4,FALSE))</f>
        <v/>
      </c>
    </row>
    <row r="69" spans="2:4">
      <c r="B69" s="97" t="str">
        <f>IF(ISBLANK(Production!B71),"",IF(COUNTIF(Production!$C72:$C$134,Production!C71)&gt;0,"",Production!C71))</f>
        <v/>
      </c>
      <c r="C69" s="84">
        <f>SUMIF(Production!$C$34:$C71,B69,Production!$D$34:$D71)</f>
        <v>0</v>
      </c>
      <c r="D69" s="98" t="str">
        <f>IF(B69="","",VLOOKUP(B69,Production!$C$34:$F$134,4,FALSE))</f>
        <v/>
      </c>
    </row>
    <row r="70" spans="2:4">
      <c r="B70" s="97" t="str">
        <f>IF(ISBLANK(Production!B72),"",IF(COUNTIF(Production!$C73:$C$134,Production!C72)&gt;0,"",Production!C72))</f>
        <v/>
      </c>
      <c r="C70" s="84">
        <f>SUMIF(Production!$C$34:$C72,B70,Production!$D$34:$D72)</f>
        <v>0</v>
      </c>
      <c r="D70" s="98" t="str">
        <f>IF(B70="","",VLOOKUP(B70,Production!$C$34:$F$134,4,FALSE))</f>
        <v/>
      </c>
    </row>
    <row r="71" spans="2:4">
      <c r="B71" s="97" t="str">
        <f>IF(ISBLANK(Production!B73),"",IF(COUNTIF(Production!$C74:$C$134,Production!C73)&gt;0,"",Production!C73))</f>
        <v/>
      </c>
      <c r="C71" s="84">
        <f>SUMIF(Production!$C$34:$C73,B71,Production!$D$34:$D73)</f>
        <v>0</v>
      </c>
      <c r="D71" s="98" t="str">
        <f>IF(B71="","",VLOOKUP(B71,Production!$C$34:$F$134,4,FALSE))</f>
        <v/>
      </c>
    </row>
    <row r="72" spans="2:4">
      <c r="B72" s="97" t="str">
        <f>IF(ISBLANK(Production!B74),"",IF(COUNTIF(Production!$C75:$C$134,Production!C74)&gt;0,"",Production!C74))</f>
        <v/>
      </c>
      <c r="C72" s="84">
        <f>SUMIF(Production!$C$34:$C74,B72,Production!$D$34:$D74)</f>
        <v>0</v>
      </c>
      <c r="D72" s="98" t="str">
        <f>IF(B72="","",VLOOKUP(B72,Production!$C$34:$F$134,4,FALSE))</f>
        <v/>
      </c>
    </row>
    <row r="73" spans="2:4">
      <c r="B73" s="97" t="str">
        <f>IF(ISBLANK(Production!B75),"",IF(COUNTIF(Production!$C76:$C$134,Production!C75)&gt;0,"",Production!C75))</f>
        <v/>
      </c>
      <c r="C73" s="84">
        <f>SUMIF(Production!$C$34:$C75,B73,Production!$D$34:$D75)</f>
        <v>0</v>
      </c>
      <c r="D73" s="98" t="str">
        <f>IF(B73="","",VLOOKUP(B73,Production!$C$34:$F$134,4,FALSE))</f>
        <v/>
      </c>
    </row>
    <row r="74" spans="2:4">
      <c r="B74" s="97" t="str">
        <f>IF(ISBLANK(Production!B76),"",IF(COUNTIF(Production!$C77:$C$134,Production!C76)&gt;0,"",Production!C76))</f>
        <v/>
      </c>
      <c r="C74" s="84">
        <f>SUMIF(Production!$C$34:$C76,B74,Production!$D$34:$D76)</f>
        <v>0</v>
      </c>
      <c r="D74" s="98" t="str">
        <f>IF(B74="","",VLOOKUP(B74,Production!$C$34:$F$134,4,FALSE))</f>
        <v/>
      </c>
    </row>
    <row r="75" spans="2:4">
      <c r="B75" s="97" t="str">
        <f>IF(ISBLANK(Production!B77),"",IF(COUNTIF(Production!$C78:$C$134,Production!C77)&gt;0,"",Production!C77))</f>
        <v/>
      </c>
      <c r="C75" s="84">
        <f>SUMIF(Production!$C$34:$C77,B75,Production!$D$34:$D77)</f>
        <v>0</v>
      </c>
      <c r="D75" s="98" t="str">
        <f>IF(B75="","",VLOOKUP(B75,Production!$C$34:$F$134,4,FALSE))</f>
        <v/>
      </c>
    </row>
    <row r="76" spans="2:4">
      <c r="B76" s="97" t="str">
        <f>IF(ISBLANK(Production!B78),"",IF(COUNTIF(Production!$C79:$C$134,Production!C78)&gt;0,"",Production!C78))</f>
        <v/>
      </c>
      <c r="C76" s="84">
        <f>SUMIF(Production!$C$34:$C78,B76,Production!$D$34:$D78)</f>
        <v>0</v>
      </c>
      <c r="D76" s="98" t="str">
        <f>IF(B76="","",VLOOKUP(B76,Production!$C$34:$F$134,4,FALSE))</f>
        <v/>
      </c>
    </row>
    <row r="77" spans="2:4">
      <c r="B77" s="97" t="str">
        <f>IF(ISBLANK(Production!B79),"",IF(COUNTIF(Production!$C80:$C$134,Production!C79)&gt;0,"",Production!C79))</f>
        <v/>
      </c>
      <c r="C77" s="84">
        <f>SUMIF(Production!$C$34:$C79,B77,Production!$D$34:$D79)</f>
        <v>0</v>
      </c>
      <c r="D77" s="98" t="str">
        <f>IF(B77="","",VLOOKUP(B77,Production!$C$34:$F$134,4,FALSE))</f>
        <v/>
      </c>
    </row>
    <row r="78" spans="2:4">
      <c r="B78" s="97" t="str">
        <f>IF(ISBLANK(Production!B80),"",IF(COUNTIF(Production!$C81:$C$134,Production!C80)&gt;0,"",Production!C80))</f>
        <v/>
      </c>
      <c r="C78" s="84">
        <f>SUMIF(Production!$C$34:$C80,B78,Production!$D$34:$D80)</f>
        <v>0</v>
      </c>
      <c r="D78" s="98" t="str">
        <f>IF(B78="","",VLOOKUP(B78,Production!$C$34:$F$134,4,FALSE))</f>
        <v/>
      </c>
    </row>
    <row r="79" spans="2:4">
      <c r="B79" s="97" t="str">
        <f>IF(ISBLANK(Production!B81),"",IF(COUNTIF(Production!$C82:$C$134,Production!C81)&gt;0,"",Production!C81))</f>
        <v/>
      </c>
      <c r="C79" s="84">
        <f>SUMIF(Production!$C$34:$C81,B79,Production!$D$34:$D81)</f>
        <v>0</v>
      </c>
      <c r="D79" s="98" t="str">
        <f>IF(B79="","",VLOOKUP(B79,Production!$C$34:$F$134,4,FALSE))</f>
        <v/>
      </c>
    </row>
    <row r="80" spans="2:4">
      <c r="B80" s="97" t="str">
        <f>IF(ISBLANK(Production!B82),"",IF(COUNTIF(Production!$C83:$C$134,Production!C82)&gt;0,"",Production!C82))</f>
        <v/>
      </c>
      <c r="C80" s="84">
        <f>SUMIF(Production!$C$34:$C82,B80,Production!$D$34:$D82)</f>
        <v>0</v>
      </c>
      <c r="D80" s="98" t="str">
        <f>IF(B80="","",VLOOKUP(B80,Production!$C$34:$F$134,4,FALSE))</f>
        <v/>
      </c>
    </row>
    <row r="81" spans="2:4">
      <c r="B81" s="97" t="str">
        <f>IF(ISBLANK(Production!B83),"",IF(COUNTIF(Production!$C84:$C$134,Production!C83)&gt;0,"",Production!C83))</f>
        <v/>
      </c>
      <c r="C81" s="84">
        <f>SUMIF(Production!$C$34:$C83,B81,Production!$D$34:$D83)</f>
        <v>0</v>
      </c>
      <c r="D81" s="98" t="str">
        <f>IF(B81="","",VLOOKUP(B81,Production!$C$34:$F$134,4,FALSE))</f>
        <v/>
      </c>
    </row>
    <row r="82" spans="2:4">
      <c r="B82" s="97" t="str">
        <f>IF(ISBLANK(Production!B84),"",IF(COUNTIF(Production!$C85:$C$134,Production!C84)&gt;0,"",Production!C84))</f>
        <v/>
      </c>
      <c r="C82" s="84">
        <f>SUMIF(Production!$C$34:$C84,B82,Production!$D$34:$D84)</f>
        <v>0</v>
      </c>
      <c r="D82" s="98" t="str">
        <f>IF(B82="","",VLOOKUP(B82,Production!$C$34:$F$134,4,FALSE))</f>
        <v/>
      </c>
    </row>
    <row r="83" spans="2:4">
      <c r="B83" s="97" t="str">
        <f>IF(ISBLANK(Production!B85),"",IF(COUNTIF(Production!$C86:$C$134,Production!C85)&gt;0,"",Production!C85))</f>
        <v/>
      </c>
      <c r="C83" s="84">
        <f>SUMIF(Production!$C$34:$C85,B83,Production!$D$34:$D85)</f>
        <v>0</v>
      </c>
      <c r="D83" s="98" t="str">
        <f>IF(B83="","",VLOOKUP(B83,Production!$C$34:$F$134,4,FALSE))</f>
        <v/>
      </c>
    </row>
    <row r="84" spans="2:4">
      <c r="B84" s="97" t="str">
        <f>IF(ISBLANK(Production!B86),"",IF(COUNTIF(Production!$C87:$C$134,Production!C86)&gt;0,"",Production!C86))</f>
        <v/>
      </c>
      <c r="C84" s="84">
        <f>SUMIF(Production!$C$34:$C86,B84,Production!$D$34:$D86)</f>
        <v>0</v>
      </c>
      <c r="D84" s="98" t="str">
        <f>IF(B84="","",VLOOKUP(B84,Production!$C$34:$F$134,4,FALSE))</f>
        <v/>
      </c>
    </row>
    <row r="85" spans="2:4">
      <c r="B85" s="97" t="str">
        <f>IF(ISBLANK(Production!B87),"",IF(COUNTIF(Production!$C88:$C$134,Production!C87)&gt;0,"",Production!C87))</f>
        <v/>
      </c>
      <c r="C85" s="84">
        <f>SUMIF(Production!$C$34:$C87,B85,Production!$D$34:$D87)</f>
        <v>0</v>
      </c>
      <c r="D85" s="98" t="str">
        <f>IF(B85="","",VLOOKUP(B85,Production!$C$34:$F$134,4,FALSE))</f>
        <v/>
      </c>
    </row>
    <row r="86" spans="2:4">
      <c r="B86" s="97" t="str">
        <f>IF(ISBLANK(Production!B88),"",IF(COUNTIF(Production!$C89:$C$134,Production!C88)&gt;0,"",Production!C88))</f>
        <v/>
      </c>
      <c r="C86" s="84">
        <f>SUMIF(Production!$C$34:$C88,B86,Production!$D$34:$D88)</f>
        <v>0</v>
      </c>
      <c r="D86" s="98" t="str">
        <f>IF(B86="","",VLOOKUP(B86,Production!$C$34:$F$134,4,FALSE))</f>
        <v/>
      </c>
    </row>
    <row r="87" spans="2:4">
      <c r="B87" s="97" t="str">
        <f>IF(ISBLANK(Production!B89),"",IF(COUNTIF(Production!$C90:$C$134,Production!C89)&gt;0,"",Production!C89))</f>
        <v/>
      </c>
      <c r="C87" s="84">
        <f>SUMIF(Production!$C$34:$C89,B87,Production!$D$34:$D89)</f>
        <v>0</v>
      </c>
      <c r="D87" s="98" t="str">
        <f>IF(B87="","",VLOOKUP(B87,Production!$C$34:$F$134,4,FALSE))</f>
        <v/>
      </c>
    </row>
    <row r="88" spans="2:4">
      <c r="B88" s="97" t="str">
        <f>IF(ISBLANK(Production!B90),"",IF(COUNTIF(Production!$C91:$C$134,Production!C90)&gt;0,"",Production!C90))</f>
        <v/>
      </c>
      <c r="C88" s="84">
        <f>SUMIF(Production!$C$34:$C90,B88,Production!$D$34:$D90)</f>
        <v>0</v>
      </c>
      <c r="D88" s="98" t="str">
        <f>IF(B88="","",VLOOKUP(B88,Production!$C$34:$F$134,4,FALSE))</f>
        <v/>
      </c>
    </row>
    <row r="89" spans="2:4">
      <c r="B89" s="97" t="str">
        <f>IF(ISBLANK(Production!B91),"",IF(COUNTIF(Production!$C92:$C$134,Production!C91)&gt;0,"",Production!C91))</f>
        <v/>
      </c>
      <c r="C89" s="84">
        <f>SUMIF(Production!$C$34:$C91,B89,Production!$D$34:$D91)</f>
        <v>0</v>
      </c>
      <c r="D89" s="98" t="str">
        <f>IF(B89="","",VLOOKUP(B89,Production!$C$34:$F$134,4,FALSE))</f>
        <v/>
      </c>
    </row>
    <row r="90" spans="2:4">
      <c r="B90" s="97" t="str">
        <f>IF(ISBLANK(Production!B92),"",IF(COUNTIF(Production!$C93:$C$134,Production!C92)&gt;0,"",Production!C92))</f>
        <v/>
      </c>
      <c r="C90" s="84">
        <f>SUMIF(Production!$C$34:$C92,B90,Production!$D$34:$D92)</f>
        <v>0</v>
      </c>
      <c r="D90" s="98" t="str">
        <f>IF(B90="","",VLOOKUP(B90,Production!$C$34:$F$134,4,FALSE))</f>
        <v/>
      </c>
    </row>
    <row r="91" spans="2:4">
      <c r="B91" s="97" t="str">
        <f>IF(ISBLANK(Production!B93),"",IF(COUNTIF(Production!$C94:$C$134,Production!C93)&gt;0,"",Production!C93))</f>
        <v/>
      </c>
      <c r="C91" s="84">
        <f>SUMIF(Production!$C$34:$C93,B91,Production!$D$34:$D93)</f>
        <v>0</v>
      </c>
      <c r="D91" s="98" t="str">
        <f>IF(B91="","",VLOOKUP(B91,Production!$C$34:$F$134,4,FALSE))</f>
        <v/>
      </c>
    </row>
    <row r="92" spans="2:4">
      <c r="B92" s="97" t="str">
        <f>IF(ISBLANK(Production!B94),"",IF(COUNTIF(Production!$C95:$C$134,Production!C94)&gt;0,"",Production!C94))</f>
        <v/>
      </c>
      <c r="C92" s="84">
        <f>SUMIF(Production!$C$34:$C94,B92,Production!$D$34:$D94)</f>
        <v>0</v>
      </c>
      <c r="D92" s="98" t="str">
        <f>IF(B92="","",VLOOKUP(B92,Production!$C$34:$F$134,4,FALSE))</f>
        <v/>
      </c>
    </row>
    <row r="93" spans="2:4">
      <c r="B93" s="97" t="str">
        <f>IF(ISBLANK(Production!B95),"",IF(COUNTIF(Production!$C96:$C$134,Production!C95)&gt;0,"",Production!C95))</f>
        <v/>
      </c>
      <c r="C93" s="84">
        <f>SUMIF(Production!$C$34:$C95,B93,Production!$D$34:$D95)</f>
        <v>0</v>
      </c>
      <c r="D93" s="98" t="str">
        <f>IF(B93="","",VLOOKUP(B93,Production!$C$34:$F$134,4,FALSE))</f>
        <v/>
      </c>
    </row>
    <row r="94" spans="2:4">
      <c r="B94" s="97" t="str">
        <f>IF(ISBLANK(Production!B96),"",IF(COUNTIF(Production!$C97:$C$134,Production!C96)&gt;0,"",Production!C96))</f>
        <v/>
      </c>
      <c r="C94" s="84">
        <f>SUMIF(Production!$C$34:$C96,B94,Production!$D$34:$D96)</f>
        <v>0</v>
      </c>
      <c r="D94" s="98" t="str">
        <f>IF(B94="","",VLOOKUP(B94,Production!$C$34:$F$134,4,FALSE))</f>
        <v/>
      </c>
    </row>
    <row r="95" spans="2:4">
      <c r="B95" s="97" t="str">
        <f>IF(ISBLANK(Production!B97),"",IF(COUNTIF(Production!$C98:$C$134,Production!C97)&gt;0,"",Production!C97))</f>
        <v/>
      </c>
      <c r="C95" s="84">
        <f>SUMIF(Production!$C$34:$C97,B95,Production!$D$34:$D97)</f>
        <v>0</v>
      </c>
      <c r="D95" s="98" t="str">
        <f>IF(B95="","",VLOOKUP(B95,Production!$C$34:$F$134,4,FALSE))</f>
        <v/>
      </c>
    </row>
    <row r="96" spans="2:4">
      <c r="B96" s="97" t="str">
        <f>IF(ISBLANK(Production!B98),"",IF(COUNTIF(Production!$C99:$C$134,Production!C98)&gt;0,"",Production!C98))</f>
        <v/>
      </c>
      <c r="C96" s="84">
        <f>SUMIF(Production!$C$34:$C98,B96,Production!$D$34:$D98)</f>
        <v>0</v>
      </c>
      <c r="D96" s="98" t="str">
        <f>IF(B96="","",VLOOKUP(B96,Production!$C$34:$F$134,4,FALSE))</f>
        <v/>
      </c>
    </row>
    <row r="97" spans="2:4">
      <c r="B97" s="97" t="str">
        <f>IF(ISBLANK(Production!B99),"",IF(COUNTIF(Production!$C100:$C$134,Production!C99)&gt;0,"",Production!C99))</f>
        <v/>
      </c>
      <c r="C97" s="84">
        <f>SUMIF(Production!$C$34:$C99,B97,Production!$D$34:$D99)</f>
        <v>0</v>
      </c>
      <c r="D97" s="98" t="str">
        <f>IF(B97="","",VLOOKUP(B97,Production!$C$34:$F$134,4,FALSE))</f>
        <v/>
      </c>
    </row>
    <row r="98" spans="2:4">
      <c r="B98" s="97" t="str">
        <f>IF(ISBLANK(Production!B100),"",IF(COUNTIF(Production!$C101:$C$134,Production!C100)&gt;0,"",Production!C100))</f>
        <v/>
      </c>
      <c r="C98" s="84">
        <f>SUMIF(Production!$C$34:$C100,B98,Production!$D$34:$D100)</f>
        <v>0</v>
      </c>
      <c r="D98" s="98" t="str">
        <f>IF(B98="","",VLOOKUP(B98,Production!$C$34:$F$134,4,FALSE))</f>
        <v/>
      </c>
    </row>
    <row r="99" spans="2:4">
      <c r="B99" s="97" t="str">
        <f>IF(ISBLANK(Production!B101),"",IF(COUNTIF(Production!$C102:$C$134,Production!C101)&gt;0,"",Production!C101))</f>
        <v/>
      </c>
      <c r="C99" s="84">
        <f>SUMIF(Production!$C$34:$C101,B99,Production!$D$34:$D101)</f>
        <v>0</v>
      </c>
      <c r="D99" s="98" t="str">
        <f>IF(B99="","",VLOOKUP(B99,Production!$C$34:$F$134,4,FALSE))</f>
        <v/>
      </c>
    </row>
    <row r="100" spans="2:4">
      <c r="B100" s="97" t="str">
        <f>IF(ISBLANK(Production!B102),"",IF(COUNTIF(Production!$C103:$C$134,Production!C102)&gt;0,"",Production!C102))</f>
        <v/>
      </c>
      <c r="C100" s="84">
        <f>SUMIF(Production!$C$34:$C102,B100,Production!$D$34:$D102)</f>
        <v>0</v>
      </c>
      <c r="D100" s="98" t="str">
        <f>IF(B100="","",VLOOKUP(B100,Production!$C$34:$F$134,4,FALSE))</f>
        <v/>
      </c>
    </row>
    <row r="101" spans="2:4">
      <c r="B101" s="97" t="str">
        <f>IF(ISBLANK(Production!B103),"",IF(COUNTIF(Production!$C104:$C$134,Production!C103)&gt;0,"",Production!C103))</f>
        <v/>
      </c>
      <c r="C101" s="84">
        <f>SUMIF(Production!$C$34:$C103,B101,Production!$D$34:$D103)</f>
        <v>0</v>
      </c>
      <c r="D101" s="98" t="str">
        <f>IF(B101="","",VLOOKUP(B101,Production!$C$34:$F$134,4,FALSE))</f>
        <v/>
      </c>
    </row>
    <row r="102" spans="2:4">
      <c r="B102" s="97" t="str">
        <f>IF(ISBLANK(Production!B104),"",IF(COUNTIF(Production!$C105:$C$134,Production!C104)&gt;0,"",Production!C104))</f>
        <v/>
      </c>
      <c r="C102" s="84">
        <f>SUMIF(Production!$C$34:$C104,B102,Production!$D$34:$D104)</f>
        <v>0</v>
      </c>
      <c r="D102" s="98" t="str">
        <f>IF(B102="","",VLOOKUP(B102,Production!$C$34:$F$134,4,FALSE))</f>
        <v/>
      </c>
    </row>
    <row r="103" spans="2:4">
      <c r="B103" s="97" t="str">
        <f>IF(ISBLANK(Production!B105),"",IF(COUNTIF(Production!$C106:$C$134,Production!C105)&gt;0,"",Production!C105))</f>
        <v/>
      </c>
      <c r="C103" s="84">
        <f>SUMIF(Production!$C$34:$C105,B103,Production!$D$34:$D105)</f>
        <v>0</v>
      </c>
      <c r="D103" s="98" t="str">
        <f>IF(B103="","",VLOOKUP(B103,Production!$C$34:$F$134,4,FALSE))</f>
        <v/>
      </c>
    </row>
    <row r="104" spans="2:4">
      <c r="B104" s="97" t="str">
        <f>IF(ISBLANK(Production!B106),"",IF(COUNTIF(Production!$C107:$C$134,Production!C106)&gt;0,"",Production!C106))</f>
        <v/>
      </c>
      <c r="C104" s="84">
        <f>SUMIF(Production!$C$34:$C106,B104,Production!$D$34:$D106)</f>
        <v>0</v>
      </c>
      <c r="D104" s="98" t="str">
        <f>IF(B104="","",VLOOKUP(B104,Production!$C$34:$F$134,4,FALSE))</f>
        <v/>
      </c>
    </row>
    <row r="105" spans="2:4">
      <c r="B105" s="97" t="str">
        <f>IF(ISBLANK(Production!B107),"",IF(COUNTIF(Production!$C108:$C$134,Production!C107)&gt;0,"",Production!C107))</f>
        <v/>
      </c>
      <c r="C105" s="84">
        <f>SUMIF(Production!$C$34:$C107,B105,Production!$D$34:$D107)</f>
        <v>0</v>
      </c>
      <c r="D105" s="98" t="str">
        <f>IF(B105="","",VLOOKUP(B105,Production!$C$34:$F$134,4,FALSE))</f>
        <v/>
      </c>
    </row>
    <row r="106" spans="2:4">
      <c r="B106" s="97" t="str">
        <f>IF(ISBLANK(Production!B108),"",IF(COUNTIF(Production!$C109:$C$134,Production!C108)&gt;0,"",Production!C108))</f>
        <v/>
      </c>
      <c r="C106" s="84">
        <f>SUMIF(Production!$C$34:$C108,B106,Production!$D$34:$D108)</f>
        <v>0</v>
      </c>
      <c r="D106" s="98" t="str">
        <f>IF(B106="","",VLOOKUP(B106,Production!$C$34:$F$134,4,FALSE))</f>
        <v/>
      </c>
    </row>
    <row r="107" spans="2:4">
      <c r="B107" s="97" t="str">
        <f>IF(ISBLANK(Production!B109),"",IF(COUNTIF(Production!$C110:$C$134,Production!C109)&gt;0,"",Production!C109))</f>
        <v/>
      </c>
      <c r="C107" s="84">
        <f>SUMIF(Production!$C$34:$C109,B107,Production!$D$34:$D109)</f>
        <v>0</v>
      </c>
      <c r="D107" s="98" t="str">
        <f>IF(B107="","",VLOOKUP(B107,Production!$C$34:$F$134,4,FALSE))</f>
        <v/>
      </c>
    </row>
    <row r="108" spans="2:4">
      <c r="B108" s="97" t="str">
        <f>IF(ISBLANK(Production!B110),"",IF(COUNTIF(Production!$C111:$C$134,Production!C110)&gt;0,"",Production!C110))</f>
        <v/>
      </c>
      <c r="C108" s="84">
        <f>SUMIF(Production!$C$34:$C110,B108,Production!$D$34:$D110)</f>
        <v>0</v>
      </c>
      <c r="D108" s="98" t="str">
        <f>IF(B108="","",VLOOKUP(B108,Production!$C$34:$F$134,4,FALSE))</f>
        <v/>
      </c>
    </row>
    <row r="109" spans="2:4">
      <c r="B109" s="97" t="str">
        <f>IF(ISBLANK(Production!B111),"",IF(COUNTIF(Production!$C112:$C$134,Production!C111)&gt;0,"",Production!C111))</f>
        <v/>
      </c>
      <c r="C109" s="84">
        <f>SUMIF(Production!$C$34:$C111,B109,Production!$D$34:$D111)</f>
        <v>0</v>
      </c>
      <c r="D109" s="98" t="str">
        <f>IF(B109="","",VLOOKUP(B109,Production!$C$34:$F$134,4,FALSE))</f>
        <v/>
      </c>
    </row>
    <row r="110" spans="2:4">
      <c r="B110" s="97" t="str">
        <f>IF(ISBLANK(Production!B112),"",IF(COUNTIF(Production!$C113:$C$134,Production!C112)&gt;0,"",Production!C112))</f>
        <v/>
      </c>
      <c r="C110" s="84">
        <f>SUMIF(Production!$C$34:$C112,B110,Production!$D$34:$D112)</f>
        <v>0</v>
      </c>
      <c r="D110" s="98" t="str">
        <f>IF(B110="","",VLOOKUP(B110,Production!$C$34:$F$134,4,FALSE))</f>
        <v/>
      </c>
    </row>
    <row r="111" spans="2:4">
      <c r="B111" s="97" t="str">
        <f>IF(ISBLANK(Production!B113),"",IF(COUNTIF(Production!$C114:$C$134,Production!C113)&gt;0,"",Production!C113))</f>
        <v/>
      </c>
      <c r="C111" s="84">
        <f>SUMIF(Production!$C$34:$C113,B111,Production!$D$34:$D113)</f>
        <v>0</v>
      </c>
      <c r="D111" s="98" t="str">
        <f>IF(B111="","",VLOOKUP(B111,Production!$C$34:$F$134,4,FALSE))</f>
        <v/>
      </c>
    </row>
    <row r="112" spans="2:4">
      <c r="B112" s="97" t="str">
        <f>IF(ISBLANK(Production!B114),"",IF(COUNTIF(Production!$C115:$C$134,Production!C114)&gt;0,"",Production!C114))</f>
        <v/>
      </c>
      <c r="C112" s="84">
        <f>SUMIF(Production!$C$34:$C114,B112,Production!$D$34:$D114)</f>
        <v>0</v>
      </c>
      <c r="D112" s="98" t="str">
        <f>IF(B112="","",VLOOKUP(B112,Production!$C$34:$F$134,4,FALSE))</f>
        <v/>
      </c>
    </row>
    <row r="113" spans="2:4">
      <c r="B113" s="97" t="str">
        <f>IF(ISBLANK(Production!B115),"",IF(COUNTIF(Production!$C116:$C$134,Production!C115)&gt;0,"",Production!C115))</f>
        <v/>
      </c>
      <c r="C113" s="84">
        <f>SUMIF(Production!$C$34:$C115,B113,Production!$D$34:$D115)</f>
        <v>0</v>
      </c>
      <c r="D113" s="98" t="str">
        <f>IF(B113="","",VLOOKUP(B113,Production!$C$34:$F$134,4,FALSE))</f>
        <v/>
      </c>
    </row>
    <row r="114" spans="2:4">
      <c r="B114" s="97" t="str">
        <f>IF(ISBLANK(Production!B116),"",IF(COUNTIF(Production!$C117:$C$134,Production!C116)&gt;0,"",Production!C116))</f>
        <v/>
      </c>
      <c r="C114" s="84">
        <f>SUMIF(Production!$C$34:$C116,B114,Production!$D$34:$D116)</f>
        <v>0</v>
      </c>
      <c r="D114" s="98" t="str">
        <f>IF(B114="","",VLOOKUP(B114,Production!$C$34:$F$134,4,FALSE))</f>
        <v/>
      </c>
    </row>
    <row r="115" spans="2:4">
      <c r="B115" s="97" t="str">
        <f>IF(ISBLANK(Production!B117),"",IF(COUNTIF(Production!$C118:$C$134,Production!C117)&gt;0,"",Production!C117))</f>
        <v/>
      </c>
      <c r="C115" s="84">
        <f>SUMIF(Production!$C$34:$C117,B115,Production!$D$34:$D117)</f>
        <v>0</v>
      </c>
      <c r="D115" s="98" t="str">
        <f>IF(B115="","",VLOOKUP(B115,Production!$C$34:$F$134,4,FALSE))</f>
        <v/>
      </c>
    </row>
    <row r="116" spans="2:4">
      <c r="B116" s="97" t="str">
        <f>IF(ISBLANK(Production!B118),"",IF(COUNTIF(Production!$C119:$C$134,Production!C118)&gt;0,"",Production!C118))</f>
        <v/>
      </c>
      <c r="C116" s="84">
        <f>SUMIF(Production!$C$34:$C118,B116,Production!$D$34:$D118)</f>
        <v>0</v>
      </c>
      <c r="D116" s="98" t="str">
        <f>IF(B116="","",VLOOKUP(B116,Production!$C$34:$F$134,4,FALSE))</f>
        <v/>
      </c>
    </row>
    <row r="117" spans="2:4">
      <c r="B117" s="97" t="str">
        <f>IF(ISBLANK(Production!B119),"",IF(COUNTIF(Production!$C120:$C$134,Production!C119)&gt;0,"",Production!C119))</f>
        <v/>
      </c>
      <c r="C117" s="84">
        <f>SUMIF(Production!$C$34:$C119,B117,Production!$D$34:$D119)</f>
        <v>0</v>
      </c>
      <c r="D117" s="98" t="str">
        <f>IF(B117="","",VLOOKUP(B117,Production!$C$34:$F$134,4,FALSE))</f>
        <v/>
      </c>
    </row>
    <row r="118" spans="2:4">
      <c r="B118" s="97" t="str">
        <f>IF(ISBLANK(Production!B120),"",IF(COUNTIF(Production!$C121:$C$134,Production!C120)&gt;0,"",Production!C120))</f>
        <v/>
      </c>
      <c r="C118" s="84">
        <f>SUMIF(Production!$C$34:$C120,B118,Production!$D$34:$D120)</f>
        <v>0</v>
      </c>
      <c r="D118" s="98" t="str">
        <f>IF(B118="","",VLOOKUP(B118,Production!$C$34:$F$134,4,FALSE))</f>
        <v/>
      </c>
    </row>
    <row r="119" spans="2:4">
      <c r="B119" s="97" t="str">
        <f>IF(ISBLANK(Production!B121),"",IF(COUNTIF(Production!$C122:$C$134,Production!C121)&gt;0,"",Production!C121))</f>
        <v/>
      </c>
      <c r="C119" s="84">
        <f>SUMIF(Production!$C$34:$C121,B119,Production!$D$34:$D121)</f>
        <v>0</v>
      </c>
      <c r="D119" s="98" t="str">
        <f>IF(B119="","",VLOOKUP(B119,Production!$C$34:$F$134,4,FALSE))</f>
        <v/>
      </c>
    </row>
    <row r="120" spans="2:4">
      <c r="B120" s="97" t="str">
        <f>IF(ISBLANK(Production!B122),"",IF(COUNTIF(Production!$C123:$C$134,Production!C122)&gt;0,"",Production!C122))</f>
        <v/>
      </c>
      <c r="C120" s="84">
        <f>SUMIF(Production!$C$34:$C122,B120,Production!$D$34:$D122)</f>
        <v>0</v>
      </c>
      <c r="D120" s="98" t="str">
        <f>IF(B120="","",VLOOKUP(B120,Production!$C$34:$F$134,4,FALSE))</f>
        <v/>
      </c>
    </row>
    <row r="121" spans="2:4">
      <c r="B121" s="97" t="str">
        <f>IF(ISBLANK(Production!B123),"",IF(COUNTIF(Production!$C124:$C$134,Production!C123)&gt;0,"",Production!C123))</f>
        <v/>
      </c>
      <c r="C121" s="84">
        <f>SUMIF(Production!$C$34:$C123,B121,Production!$D$34:$D123)</f>
        <v>0</v>
      </c>
      <c r="D121" s="98" t="str">
        <f>IF(B121="","",VLOOKUP(B121,Production!$C$34:$F$134,4,FALSE))</f>
        <v/>
      </c>
    </row>
    <row r="122" spans="2:4">
      <c r="B122" s="97" t="str">
        <f>IF(ISBLANK(Production!B124),"",IF(COUNTIF(Production!$C125:$C$134,Production!C124)&gt;0,"",Production!C124))</f>
        <v/>
      </c>
      <c r="C122" s="84">
        <f>SUMIF(Production!$C$34:$C124,B122,Production!$D$34:$D124)</f>
        <v>0</v>
      </c>
      <c r="D122" s="98" t="str">
        <f>IF(B122="","",VLOOKUP(B122,Production!$C$34:$F$134,4,FALSE))</f>
        <v/>
      </c>
    </row>
    <row r="123" spans="2:4">
      <c r="B123" s="97" t="str">
        <f>IF(ISBLANK(Production!B125),"",IF(COUNTIF(Production!$C126:$C$134,Production!C125)&gt;0,"",Production!C125))</f>
        <v/>
      </c>
      <c r="C123" s="84">
        <f>SUMIF(Production!$C$34:$C125,B123,Production!$D$34:$D125)</f>
        <v>0</v>
      </c>
      <c r="D123" s="98" t="str">
        <f>IF(B123="","",VLOOKUP(B123,Production!$C$34:$F$134,4,FALSE))</f>
        <v/>
      </c>
    </row>
    <row r="124" spans="2:4">
      <c r="B124" s="97" t="str">
        <f>IF(ISBLANK(Production!B126),"",IF(COUNTIF(Production!$C127:$C$134,Production!C126)&gt;0,"",Production!C126))</f>
        <v/>
      </c>
      <c r="C124" s="84">
        <f>SUMIF(Production!$C$34:$C126,B124,Production!$D$34:$D126)</f>
        <v>0</v>
      </c>
      <c r="D124" s="98" t="str">
        <f>IF(B124="","",VLOOKUP(B124,Production!$C$34:$F$134,4,FALSE))</f>
        <v/>
      </c>
    </row>
    <row r="125" spans="2:4">
      <c r="B125" s="97" t="str">
        <f>IF(ISBLANK(Production!B127),"",IF(COUNTIF(Production!$C128:$C$134,Production!C127)&gt;0,"",Production!C127))</f>
        <v/>
      </c>
      <c r="C125" s="84">
        <f>SUMIF(Production!$C$34:$C127,B125,Production!$D$34:$D127)</f>
        <v>0</v>
      </c>
      <c r="D125" s="98" t="str">
        <f>IF(B125="","",VLOOKUP(B125,Production!$C$34:$F$134,4,FALSE))</f>
        <v/>
      </c>
    </row>
    <row r="126" spans="2:4">
      <c r="B126" s="97" t="str">
        <f>IF(ISBLANK(Production!B128),"",IF(COUNTIF(Production!$C129:$C$134,Production!C128)&gt;0,"",Production!C128))</f>
        <v/>
      </c>
      <c r="C126" s="84">
        <f>SUMIF(Production!$C$34:$C128,B126,Production!$D$34:$D128)</f>
        <v>0</v>
      </c>
      <c r="D126" s="98" t="str">
        <f>IF(B126="","",VLOOKUP(B126,Production!$C$34:$F$134,4,FALSE))</f>
        <v/>
      </c>
    </row>
    <row r="127" spans="2:4">
      <c r="B127" s="97" t="str">
        <f>IF(ISBLANK(Production!B129),"",IF(COUNTIF(Production!$C130:$C$134,Production!C129)&gt;0,"",Production!C129))</f>
        <v/>
      </c>
      <c r="C127" s="84">
        <f>SUMIF(Production!$C$34:$C129,B127,Production!$D$34:$D129)</f>
        <v>0</v>
      </c>
      <c r="D127" s="98" t="str">
        <f>IF(B127="","",VLOOKUP(B127,Production!$C$34:$F$134,4,FALSE))</f>
        <v/>
      </c>
    </row>
    <row r="128" spans="2:4">
      <c r="B128" s="97" t="str">
        <f>IF(ISBLANK(Production!B130),"",IF(COUNTIF(Production!$C131:$C$134,Production!C130)&gt;0,"",Production!C130))</f>
        <v/>
      </c>
      <c r="C128" s="84">
        <f>SUMIF(Production!$C$34:$C130,B128,Production!$D$34:$D130)</f>
        <v>0</v>
      </c>
      <c r="D128" s="98" t="str">
        <f>IF(B128="","",VLOOKUP(B128,Production!$C$34:$F$134,4,FALSE))</f>
        <v/>
      </c>
    </row>
    <row r="129" spans="2:4">
      <c r="B129" s="97" t="str">
        <f>IF(ISBLANK(Production!B131),"",IF(COUNTIF(Production!$C132:$C$134,Production!C131)&gt;0,"",Production!C131))</f>
        <v/>
      </c>
      <c r="C129" s="84">
        <f>SUMIF(Production!$C$34:$C131,B129,Production!$D$34:$D131)</f>
        <v>0</v>
      </c>
      <c r="D129" s="98" t="str">
        <f>IF(B129="","",VLOOKUP(B129,Production!$C$34:$F$134,4,FALSE))</f>
        <v/>
      </c>
    </row>
    <row r="130" spans="2:4">
      <c r="B130" s="97" t="str">
        <f>IF(ISBLANK(Production!B132),"",IF(COUNTIF(Production!$C133:$C$134,Production!C132)&gt;0,"",Production!C132))</f>
        <v/>
      </c>
      <c r="C130" s="84">
        <f>SUMIF(Production!$C$34:$C132,B130,Production!$D$34:$D132)</f>
        <v>0</v>
      </c>
      <c r="D130" s="98" t="str">
        <f>IF(B130="","",VLOOKUP(B130,Production!$C$34:$F$134,4,FALSE))</f>
        <v/>
      </c>
    </row>
    <row r="131" spans="2:4">
      <c r="B131" s="97" t="str">
        <f>IF(ISBLANK(Production!B133),"",IF(COUNTIF(Production!$C134:$C$134,Production!C133)&gt;0,"",Production!C133))</f>
        <v/>
      </c>
      <c r="C131" s="84">
        <f>SUMIF(Production!$C$34:$C133,B131,Production!$D$34:$D133)</f>
        <v>0</v>
      </c>
      <c r="D131" s="98" t="str">
        <f>IF(B131="","",VLOOKUP(B131,Production!$C$34:$F$134,4,FALSE))</f>
        <v/>
      </c>
    </row>
    <row r="132" spans="2:4" ht="15.5" thickBot="1">
      <c r="B132" s="97" t="str">
        <f>IF(ISBLANK(Production!B134),"",Production!C134)</f>
        <v/>
      </c>
      <c r="C132" s="84">
        <f>SUMIF(Production!$C$34:$C134,B132,Production!$D$34:$D134)</f>
        <v>0</v>
      </c>
      <c r="D132" s="98" t="str">
        <f>IF(B132="","",VLOOKUP(B132,Production!$C$34:$F$134,4,FALSE))</f>
        <v/>
      </c>
    </row>
    <row r="133" spans="2:4" ht="45" thickBot="1">
      <c r="B133" s="101" t="s">
        <v>104</v>
      </c>
      <c r="C133" s="95">
        <f>SUM(C32:C132)</f>
        <v>0</v>
      </c>
      <c r="D133" s="102"/>
    </row>
  </sheetData>
  <mergeCells count="2">
    <mergeCell ref="B2:D2"/>
    <mergeCell ref="B29:D29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9CC00"/>
    <pageSetUpPr fitToPage="1"/>
  </sheetPr>
  <dimension ref="B2:S157"/>
  <sheetViews>
    <sheetView topLeftCell="B29" workbookViewId="0">
      <selection activeCell="B31" sqref="B31"/>
    </sheetView>
  </sheetViews>
  <sheetFormatPr baseColWidth="10" defaultColWidth="11.40625" defaultRowHeight="14.75"/>
  <cols>
    <col min="1" max="1" width="2.40625" style="15" customWidth="1"/>
    <col min="2" max="2" width="16.7265625" style="15" customWidth="1"/>
    <col min="3" max="3" width="11.40625" style="15" customWidth="1"/>
    <col min="4" max="5" width="15.86328125" style="15" customWidth="1"/>
    <col min="6" max="8" width="13.40625" style="15" customWidth="1"/>
    <col min="9" max="9" width="16.1328125" style="15" customWidth="1"/>
    <col min="10" max="10" width="13.40625" style="15" customWidth="1"/>
    <col min="11" max="11" width="12.7265625" style="15" bestFit="1" customWidth="1"/>
    <col min="12" max="12" width="16.1328125" style="15" customWidth="1"/>
    <col min="13" max="13" width="15.86328125" style="15" customWidth="1"/>
    <col min="14" max="14" width="11.40625" style="15" customWidth="1"/>
    <col min="15" max="15" width="24.26953125" style="15" customWidth="1"/>
    <col min="16" max="16" width="11.40625" style="15" customWidth="1"/>
    <col min="17" max="17" width="24.26953125" style="15" customWidth="1"/>
    <col min="18" max="18" width="11.40625" style="15" customWidth="1"/>
    <col min="19" max="19" width="24.26953125" style="15" customWidth="1"/>
    <col min="20" max="20" width="11.40625" style="15" customWidth="1"/>
    <col min="21" max="16384" width="11.40625" style="15"/>
  </cols>
  <sheetData>
    <row r="2" spans="2:19">
      <c r="C2" s="275" t="s">
        <v>211</v>
      </c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</row>
    <row r="3" spans="2:19" ht="15.5" thickBot="1"/>
    <row r="4" spans="2:19" ht="19.5" customHeight="1" thickBot="1">
      <c r="B4" s="257" t="s">
        <v>212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57"/>
      <c r="N4" s="257"/>
      <c r="O4" s="257"/>
      <c r="P4" s="257"/>
      <c r="Q4" s="257"/>
      <c r="R4" s="257"/>
      <c r="S4" s="257"/>
    </row>
    <row r="5" spans="2:19" ht="7.5" customHeight="1" thickBot="1"/>
    <row r="6" spans="2:19" ht="20.25" customHeight="1" thickBot="1">
      <c r="B6" s="276" t="s">
        <v>213</v>
      </c>
      <c r="C6" s="277" t="s">
        <v>105</v>
      </c>
      <c r="D6" s="277" t="s">
        <v>106</v>
      </c>
      <c r="E6" s="277" t="s">
        <v>107</v>
      </c>
      <c r="F6" s="277" t="s">
        <v>108</v>
      </c>
      <c r="G6" s="277" t="s">
        <v>109</v>
      </c>
      <c r="H6" s="277" t="s">
        <v>110</v>
      </c>
      <c r="I6" s="278" t="s">
        <v>111</v>
      </c>
      <c r="J6" s="278"/>
      <c r="K6" s="277" t="s">
        <v>112</v>
      </c>
      <c r="L6" s="277" t="s">
        <v>38</v>
      </c>
      <c r="M6" s="277" t="s">
        <v>40</v>
      </c>
      <c r="N6" s="277" t="s">
        <v>113</v>
      </c>
      <c r="O6" s="277" t="s">
        <v>114</v>
      </c>
      <c r="P6" s="277" t="s">
        <v>115</v>
      </c>
      <c r="Q6" s="277" t="s">
        <v>116</v>
      </c>
      <c r="R6" s="277" t="s">
        <v>117</v>
      </c>
      <c r="S6" s="279" t="s">
        <v>118</v>
      </c>
    </row>
    <row r="7" spans="2:19" ht="45" thickBot="1">
      <c r="B7" s="276"/>
      <c r="C7" s="277"/>
      <c r="D7" s="277"/>
      <c r="E7" s="277"/>
      <c r="F7" s="277"/>
      <c r="G7" s="277"/>
      <c r="H7" s="277"/>
      <c r="I7" s="108" t="s">
        <v>119</v>
      </c>
      <c r="J7" s="109" t="s">
        <v>120</v>
      </c>
      <c r="K7" s="277"/>
      <c r="L7" s="277"/>
      <c r="M7" s="277"/>
      <c r="N7" s="277"/>
      <c r="O7" s="277"/>
      <c r="P7" s="277"/>
      <c r="Q7" s="277"/>
      <c r="R7" s="277"/>
      <c r="S7" s="279"/>
    </row>
    <row r="8" spans="2:19">
      <c r="B8" s="110"/>
      <c r="C8" s="111"/>
      <c r="D8" s="112" t="str">
        <f>IF(ISBLANK(C8),"Non renseigné",VLOOKUP(C8,Récap_production!$B$5:$C$25,2,FALSE))</f>
        <v>Non renseigné</v>
      </c>
      <c r="E8" s="113" t="str">
        <f>IF(ISBLANK(C8),"Non renseigné",VLOOKUP(Conditionnement!C8,Récap_conditionnement!$B$7:$E$26,4,0))</f>
        <v>Non renseigné</v>
      </c>
      <c r="F8" s="114"/>
      <c r="G8" s="115"/>
      <c r="H8" s="116"/>
      <c r="I8" s="114"/>
      <c r="J8" s="117"/>
      <c r="K8" s="118">
        <f t="shared" ref="K8:K27" si="0">F8*10+G8*20+H8*25+I8*J8</f>
        <v>0</v>
      </c>
      <c r="L8" s="111"/>
      <c r="M8" s="119" t="str">
        <f>IF(ISBLANK(B8),"Non renseigné",MIN(VLOOKUP(C8,Récap_production!$B$5:$D$25,3,FALSE),B8+365))</f>
        <v>Non renseigné</v>
      </c>
      <c r="N8" s="120"/>
      <c r="O8" s="121"/>
      <c r="P8" s="120"/>
      <c r="Q8" s="121"/>
      <c r="R8" s="120"/>
      <c r="S8" s="122"/>
    </row>
    <row r="9" spans="2:19">
      <c r="B9" s="123"/>
      <c r="C9" s="124"/>
      <c r="D9" s="125" t="str">
        <f>IF(ISBLANK(C9),"Non renseigné",VLOOKUP(C9,Récap_production!$B$5:$C$25,2,FALSE))</f>
        <v>Non renseigné</v>
      </c>
      <c r="E9" s="126" t="str">
        <f>IF(ISBLANK(C9),"Non renseigné",VLOOKUP(Conditionnement!C9,Récap_conditionnement!$B$7:$E$26,4,0))</f>
        <v>Non renseigné</v>
      </c>
      <c r="F9" s="120"/>
      <c r="G9" s="127"/>
      <c r="H9" s="128"/>
      <c r="I9" s="120"/>
      <c r="J9" s="129"/>
      <c r="K9" s="130">
        <f t="shared" si="0"/>
        <v>0</v>
      </c>
      <c r="L9" s="124"/>
      <c r="M9" s="131" t="str">
        <f>IF(ISBLANK(B9),"Non renseigné",MIN(VLOOKUP(C9,Récap_production!$B$5:$D$25,3,FALSE),B9+365))</f>
        <v>Non renseigné</v>
      </c>
      <c r="N9" s="120"/>
      <c r="O9" s="132"/>
      <c r="P9" s="120"/>
      <c r="Q9" s="132"/>
      <c r="R9" s="120"/>
      <c r="S9" s="133"/>
    </row>
    <row r="10" spans="2:19">
      <c r="B10" s="123"/>
      <c r="C10" s="124"/>
      <c r="D10" s="125" t="str">
        <f>IF(ISBLANK(C10),"Non renseigné",VLOOKUP(C10,Récap_production!$B$5:$C$25,2,FALSE))</f>
        <v>Non renseigné</v>
      </c>
      <c r="E10" s="126" t="str">
        <f>IF(ISBLANK(C10),"Non renseigné",VLOOKUP(Conditionnement!C10,Récap_conditionnement!$B$7:$E$26,4,0))</f>
        <v>Non renseigné</v>
      </c>
      <c r="F10" s="120"/>
      <c r="G10" s="127"/>
      <c r="H10" s="128"/>
      <c r="I10" s="120"/>
      <c r="J10" s="129"/>
      <c r="K10" s="130">
        <f t="shared" si="0"/>
        <v>0</v>
      </c>
      <c r="L10" s="124"/>
      <c r="M10" s="131" t="str">
        <f>IF(ISBLANK(B10),"Non renseigné",MIN(VLOOKUP(C10,Récap_production!$B$5:$D$25,3,FALSE),B10+365))</f>
        <v>Non renseigné</v>
      </c>
      <c r="N10" s="120"/>
      <c r="O10" s="132"/>
      <c r="P10" s="120"/>
      <c r="Q10" s="132"/>
      <c r="R10" s="120"/>
      <c r="S10" s="133"/>
    </row>
    <row r="11" spans="2:19">
      <c r="B11" s="123"/>
      <c r="C11" s="124"/>
      <c r="D11" s="125" t="str">
        <f>IF(ISBLANK(C11),"Non renseigné",VLOOKUP(C11,Récap_production!$B$5:$C$25,2,FALSE))</f>
        <v>Non renseigné</v>
      </c>
      <c r="E11" s="126" t="str">
        <f>IF(ISBLANK(C11),"Non renseigné",VLOOKUP(Conditionnement!C11,Récap_conditionnement!$B$7:$E$26,4,0))</f>
        <v>Non renseigné</v>
      </c>
      <c r="F11" s="120"/>
      <c r="G11" s="127"/>
      <c r="H11" s="128"/>
      <c r="I11" s="120"/>
      <c r="J11" s="129"/>
      <c r="K11" s="130">
        <f t="shared" si="0"/>
        <v>0</v>
      </c>
      <c r="L11" s="124"/>
      <c r="M11" s="131" t="str">
        <f>IF(ISBLANK(B11),"Non renseigné",MIN(VLOOKUP(C11,Récap_production!$B$5:$D$25,3,FALSE),B11+365))</f>
        <v>Non renseigné</v>
      </c>
      <c r="N11" s="120"/>
      <c r="O11" s="132"/>
      <c r="P11" s="120"/>
      <c r="Q11" s="132"/>
      <c r="R11" s="120"/>
      <c r="S11" s="133"/>
    </row>
    <row r="12" spans="2:19">
      <c r="B12" s="123"/>
      <c r="C12" s="124"/>
      <c r="D12" s="125" t="str">
        <f>IF(ISBLANK(C12),"Non renseigné",VLOOKUP(C12,Récap_production!$B$5:$C$25,2,FALSE))</f>
        <v>Non renseigné</v>
      </c>
      <c r="E12" s="126" t="str">
        <f>IF(ISBLANK(C12),"Non renseigné",VLOOKUP(Conditionnement!C12,Récap_conditionnement!$B$7:$E$26,4,0))</f>
        <v>Non renseigné</v>
      </c>
      <c r="F12" s="120"/>
      <c r="G12" s="127"/>
      <c r="H12" s="128"/>
      <c r="I12" s="120"/>
      <c r="J12" s="129"/>
      <c r="K12" s="130">
        <f t="shared" si="0"/>
        <v>0</v>
      </c>
      <c r="L12" s="124"/>
      <c r="M12" s="131" t="str">
        <f>IF(ISBLANK(B12),"Non renseigné",MIN(VLOOKUP(C12,Récap_production!$B$5:$D$25,3,FALSE),B12+365))</f>
        <v>Non renseigné</v>
      </c>
      <c r="N12" s="120"/>
      <c r="O12" s="132"/>
      <c r="P12" s="120"/>
      <c r="Q12" s="132"/>
      <c r="R12" s="120"/>
      <c r="S12" s="133"/>
    </row>
    <row r="13" spans="2:19">
      <c r="B13" s="123"/>
      <c r="C13" s="124"/>
      <c r="D13" s="125" t="str">
        <f>IF(ISBLANK(C13),"Non renseigné",VLOOKUP(C13,Récap_production!$B$5:$C$25,2,FALSE))</f>
        <v>Non renseigné</v>
      </c>
      <c r="E13" s="126" t="str">
        <f>IF(ISBLANK(C13),"Non renseigné",VLOOKUP(Conditionnement!C13,Récap_conditionnement!$B$7:$E$26,4,0))</f>
        <v>Non renseigné</v>
      </c>
      <c r="F13" s="120"/>
      <c r="G13" s="127"/>
      <c r="H13" s="128"/>
      <c r="I13" s="120"/>
      <c r="J13" s="129"/>
      <c r="K13" s="130">
        <f t="shared" si="0"/>
        <v>0</v>
      </c>
      <c r="L13" s="124"/>
      <c r="M13" s="131" t="str">
        <f>IF(ISBLANK(B13),"Non renseigné",MIN(VLOOKUP(C13,Récap_production!$B$5:$D$25,3,FALSE),B13+365))</f>
        <v>Non renseigné</v>
      </c>
      <c r="N13" s="120"/>
      <c r="O13" s="132"/>
      <c r="P13" s="120"/>
      <c r="Q13" s="132"/>
      <c r="R13" s="120"/>
      <c r="S13" s="133"/>
    </row>
    <row r="14" spans="2:19">
      <c r="B14" s="123"/>
      <c r="C14" s="124"/>
      <c r="D14" s="125" t="str">
        <f>IF(ISBLANK(C14),"Non renseigné",VLOOKUP(C14,Récap_production!$B$5:$C$25,2,FALSE))</f>
        <v>Non renseigné</v>
      </c>
      <c r="E14" s="126" t="str">
        <f>IF(ISBLANK(C14),"Non renseigné",VLOOKUP(Conditionnement!C14,Récap_conditionnement!$B$7:$E$26,4,0))</f>
        <v>Non renseigné</v>
      </c>
      <c r="F14" s="120"/>
      <c r="G14" s="127"/>
      <c r="H14" s="128"/>
      <c r="I14" s="120"/>
      <c r="J14" s="129"/>
      <c r="K14" s="130">
        <f t="shared" si="0"/>
        <v>0</v>
      </c>
      <c r="L14" s="124"/>
      <c r="M14" s="131" t="str">
        <f>IF(ISBLANK(B14),"Non renseigné",MIN(VLOOKUP(C14,Récap_production!$B$5:$D$25,3,FALSE),B14+365))</f>
        <v>Non renseigné</v>
      </c>
      <c r="N14" s="120"/>
      <c r="O14" s="132"/>
      <c r="P14" s="120"/>
      <c r="Q14" s="132"/>
      <c r="R14" s="120"/>
      <c r="S14" s="133"/>
    </row>
    <row r="15" spans="2:19">
      <c r="B15" s="123"/>
      <c r="C15" s="124"/>
      <c r="D15" s="125" t="str">
        <f>IF(ISBLANK(C15),"Non renseigné",VLOOKUP(C15,Récap_production!$B$5:$C$25,2,FALSE))</f>
        <v>Non renseigné</v>
      </c>
      <c r="E15" s="126" t="str">
        <f>IF(ISBLANK(C15),"Non renseigné",VLOOKUP(Conditionnement!C15,Récap_conditionnement!$B$7:$E$26,4,0))</f>
        <v>Non renseigné</v>
      </c>
      <c r="F15" s="120"/>
      <c r="G15" s="127"/>
      <c r="H15" s="128"/>
      <c r="I15" s="120"/>
      <c r="J15" s="129"/>
      <c r="K15" s="130">
        <f t="shared" si="0"/>
        <v>0</v>
      </c>
      <c r="L15" s="124"/>
      <c r="M15" s="131" t="str">
        <f>IF(ISBLANK(B15),"Non renseigné",MIN(VLOOKUP(C15,Récap_production!$B$5:$D$25,3,FALSE),B15+365))</f>
        <v>Non renseigné</v>
      </c>
      <c r="N15" s="120"/>
      <c r="O15" s="132"/>
      <c r="P15" s="120"/>
      <c r="Q15" s="132"/>
      <c r="R15" s="120"/>
      <c r="S15" s="133"/>
    </row>
    <row r="16" spans="2:19">
      <c r="B16" s="123"/>
      <c r="C16" s="124"/>
      <c r="D16" s="125" t="str">
        <f>IF(ISBLANK(C16),"Non renseigné",VLOOKUP(C16,Récap_production!$B$5:$C$25,2,FALSE))</f>
        <v>Non renseigné</v>
      </c>
      <c r="E16" s="126" t="str">
        <f>IF(ISBLANK(C16),"Non renseigné",VLOOKUP(Conditionnement!C16,Récap_conditionnement!$B$7:$E$26,4,0))</f>
        <v>Non renseigné</v>
      </c>
      <c r="F16" s="120"/>
      <c r="G16" s="127"/>
      <c r="H16" s="128"/>
      <c r="I16" s="120"/>
      <c r="J16" s="129"/>
      <c r="K16" s="130">
        <f t="shared" si="0"/>
        <v>0</v>
      </c>
      <c r="L16" s="124"/>
      <c r="M16" s="131" t="str">
        <f>IF(ISBLANK(B16),"Non renseigné",MIN(VLOOKUP(C16,Récap_production!$B$5:$D$25,3,FALSE),B16+365))</f>
        <v>Non renseigné</v>
      </c>
      <c r="N16" s="120"/>
      <c r="O16" s="132"/>
      <c r="P16" s="120"/>
      <c r="Q16" s="132"/>
      <c r="R16" s="120"/>
      <c r="S16" s="133"/>
    </row>
    <row r="17" spans="2:19">
      <c r="B17" s="123"/>
      <c r="C17" s="124"/>
      <c r="D17" s="125" t="str">
        <f>IF(ISBLANK(C17),"Non renseigné",VLOOKUP(C17,Récap_production!$B$5:$C$25,2,FALSE))</f>
        <v>Non renseigné</v>
      </c>
      <c r="E17" s="126" t="str">
        <f>IF(ISBLANK(C17),"Non renseigné",VLOOKUP(Conditionnement!C17,Récap_conditionnement!$B$7:$E$26,4,0))</f>
        <v>Non renseigné</v>
      </c>
      <c r="F17" s="120"/>
      <c r="G17" s="127"/>
      <c r="H17" s="128"/>
      <c r="I17" s="120"/>
      <c r="J17" s="129"/>
      <c r="K17" s="130">
        <f t="shared" si="0"/>
        <v>0</v>
      </c>
      <c r="L17" s="124"/>
      <c r="M17" s="131" t="str">
        <f>IF(ISBLANK(B17),"Non renseigné",MIN(VLOOKUP(C17,Récap_production!$B$5:$D$25,3,FALSE),B17+365))</f>
        <v>Non renseigné</v>
      </c>
      <c r="N17" s="120"/>
      <c r="O17" s="132"/>
      <c r="P17" s="120"/>
      <c r="Q17" s="132"/>
      <c r="R17" s="120"/>
      <c r="S17" s="133"/>
    </row>
    <row r="18" spans="2:19">
      <c r="B18" s="123"/>
      <c r="C18" s="124"/>
      <c r="D18" s="125" t="str">
        <f>IF(ISBLANK(C18),"Non renseigné",VLOOKUP(C18,Récap_production!$B$5:$C$25,2,FALSE))</f>
        <v>Non renseigné</v>
      </c>
      <c r="E18" s="126" t="str">
        <f>IF(ISBLANK(C18),"Non renseigné",VLOOKUP(Conditionnement!C18,Récap_conditionnement!$B$7:$E$26,4,0))</f>
        <v>Non renseigné</v>
      </c>
      <c r="F18" s="120"/>
      <c r="G18" s="127"/>
      <c r="H18" s="128"/>
      <c r="I18" s="120"/>
      <c r="J18" s="129"/>
      <c r="K18" s="130">
        <f t="shared" si="0"/>
        <v>0</v>
      </c>
      <c r="L18" s="124"/>
      <c r="M18" s="131" t="str">
        <f>IF(ISBLANK(B18),"Non renseigné",MIN(VLOOKUP(C18,Récap_production!$B$5:$D$25,3,FALSE),B18+365))</f>
        <v>Non renseigné</v>
      </c>
      <c r="N18" s="120"/>
      <c r="O18" s="132"/>
      <c r="P18" s="120"/>
      <c r="Q18" s="132"/>
      <c r="R18" s="120"/>
      <c r="S18" s="133"/>
    </row>
    <row r="19" spans="2:19">
      <c r="B19" s="123"/>
      <c r="C19" s="124"/>
      <c r="D19" s="125" t="str">
        <f>IF(ISBLANK(C19),"Non renseigné",VLOOKUP(C19,Récap_production!$B$5:$C$25,2,FALSE))</f>
        <v>Non renseigné</v>
      </c>
      <c r="E19" s="126" t="str">
        <f>IF(ISBLANK(C19),"Non renseigné",VLOOKUP(Conditionnement!C19,Récap_conditionnement!$B$7:$E$26,4,0))</f>
        <v>Non renseigné</v>
      </c>
      <c r="F19" s="120"/>
      <c r="G19" s="127"/>
      <c r="H19" s="128"/>
      <c r="I19" s="120"/>
      <c r="J19" s="129"/>
      <c r="K19" s="130">
        <f t="shared" si="0"/>
        <v>0</v>
      </c>
      <c r="L19" s="124"/>
      <c r="M19" s="131" t="str">
        <f>IF(ISBLANK(B19),"Non renseigné",MIN(VLOOKUP(C19,Récap_production!$B$5:$D$25,3,FALSE),B19+365))</f>
        <v>Non renseigné</v>
      </c>
      <c r="N19" s="120"/>
      <c r="O19" s="132"/>
      <c r="P19" s="120"/>
      <c r="Q19" s="132"/>
      <c r="R19" s="120"/>
      <c r="S19" s="133"/>
    </row>
    <row r="20" spans="2:19">
      <c r="B20" s="123"/>
      <c r="C20" s="124"/>
      <c r="D20" s="125" t="str">
        <f>IF(ISBLANK(C20),"Non renseigné",VLOOKUP(C20,Récap_production!$B$5:$C$25,2,FALSE))</f>
        <v>Non renseigné</v>
      </c>
      <c r="E20" s="126" t="str">
        <f>IF(ISBLANK(C20),"Non renseigné",VLOOKUP(Conditionnement!C20,Récap_conditionnement!$B$7:$E$26,4,0))</f>
        <v>Non renseigné</v>
      </c>
      <c r="F20" s="120"/>
      <c r="G20" s="127"/>
      <c r="H20" s="128"/>
      <c r="I20" s="120"/>
      <c r="J20" s="129"/>
      <c r="K20" s="130">
        <f t="shared" si="0"/>
        <v>0</v>
      </c>
      <c r="L20" s="124"/>
      <c r="M20" s="131" t="str">
        <f>IF(ISBLANK(B20),"Non renseigné",MIN(VLOOKUP(C20,Récap_production!$B$5:$D$25,3,FALSE),B20+365))</f>
        <v>Non renseigné</v>
      </c>
      <c r="N20" s="120"/>
      <c r="O20" s="132"/>
      <c r="P20" s="120"/>
      <c r="Q20" s="132"/>
      <c r="R20" s="120"/>
      <c r="S20" s="133"/>
    </row>
    <row r="21" spans="2:19">
      <c r="B21" s="123"/>
      <c r="C21" s="124"/>
      <c r="D21" s="125" t="str">
        <f>IF(ISBLANK(C21),"Non renseigné",VLOOKUP(C21,Récap_production!$B$5:$C$25,2,FALSE))</f>
        <v>Non renseigné</v>
      </c>
      <c r="E21" s="126" t="str">
        <f>IF(ISBLANK(C21),"Non renseigné",VLOOKUP(Conditionnement!C21,Récap_conditionnement!$B$7:$E$26,4,0))</f>
        <v>Non renseigné</v>
      </c>
      <c r="F21" s="120"/>
      <c r="G21" s="127"/>
      <c r="H21" s="128"/>
      <c r="I21" s="120"/>
      <c r="J21" s="129"/>
      <c r="K21" s="130">
        <f t="shared" si="0"/>
        <v>0</v>
      </c>
      <c r="L21" s="124"/>
      <c r="M21" s="131" t="str">
        <f>IF(ISBLANK(B21),"Non renseigné",MIN(VLOOKUP(C21,Récap_production!$B$5:$D$25,3,FALSE),B21+365))</f>
        <v>Non renseigné</v>
      </c>
      <c r="N21" s="120"/>
      <c r="O21" s="132"/>
      <c r="P21" s="120"/>
      <c r="Q21" s="132"/>
      <c r="R21" s="120"/>
      <c r="S21" s="133"/>
    </row>
    <row r="22" spans="2:19">
      <c r="B22" s="123"/>
      <c r="C22" s="124"/>
      <c r="D22" s="125" t="str">
        <f>IF(ISBLANK(C22),"Non renseigné",VLOOKUP(C22,Récap_production!$B$5:$C$25,2,FALSE))</f>
        <v>Non renseigné</v>
      </c>
      <c r="E22" s="126" t="str">
        <f>IF(ISBLANK(C22),"Non renseigné",VLOOKUP(Conditionnement!C22,Récap_conditionnement!$B$7:$E$26,4,0))</f>
        <v>Non renseigné</v>
      </c>
      <c r="F22" s="120"/>
      <c r="G22" s="127"/>
      <c r="H22" s="128"/>
      <c r="I22" s="120"/>
      <c r="J22" s="129"/>
      <c r="K22" s="130">
        <f t="shared" si="0"/>
        <v>0</v>
      </c>
      <c r="L22" s="124"/>
      <c r="M22" s="131" t="str">
        <f>IF(ISBLANK(B22),"Non renseigné",MIN(VLOOKUP(C22,Récap_production!$B$5:$D$25,3,FALSE),B22+365))</f>
        <v>Non renseigné</v>
      </c>
      <c r="N22" s="120"/>
      <c r="O22" s="132"/>
      <c r="P22" s="120"/>
      <c r="Q22" s="132"/>
      <c r="R22" s="120"/>
      <c r="S22" s="133"/>
    </row>
    <row r="23" spans="2:19">
      <c r="B23" s="123"/>
      <c r="C23" s="124"/>
      <c r="D23" s="125" t="str">
        <f>IF(ISBLANK(C23),"Non renseigné",VLOOKUP(C23,Récap_production!$B$5:$C$25,2,FALSE))</f>
        <v>Non renseigné</v>
      </c>
      <c r="E23" s="126" t="str">
        <f>IF(ISBLANK(C23),"Non renseigné",VLOOKUP(Conditionnement!C23,Récap_conditionnement!$B$7:$E$26,4,0))</f>
        <v>Non renseigné</v>
      </c>
      <c r="F23" s="120"/>
      <c r="G23" s="127"/>
      <c r="H23" s="128"/>
      <c r="I23" s="120"/>
      <c r="J23" s="129"/>
      <c r="K23" s="130">
        <f t="shared" si="0"/>
        <v>0</v>
      </c>
      <c r="L23" s="124"/>
      <c r="M23" s="131" t="str">
        <f>IF(ISBLANK(B23),"Non renseigné",MIN(VLOOKUP(C23,Récap_production!$B$5:$D$25,3,FALSE),B23+365))</f>
        <v>Non renseigné</v>
      </c>
      <c r="N23" s="120"/>
      <c r="O23" s="132"/>
      <c r="P23" s="120"/>
      <c r="Q23" s="132"/>
      <c r="R23" s="120"/>
      <c r="S23" s="133"/>
    </row>
    <row r="24" spans="2:19">
      <c r="B24" s="123"/>
      <c r="C24" s="124"/>
      <c r="D24" s="125" t="str">
        <f>IF(ISBLANK(C24),"Non renseigné",VLOOKUP(C24,Récap_production!$B$5:$C$25,2,FALSE))</f>
        <v>Non renseigné</v>
      </c>
      <c r="E24" s="126" t="str">
        <f>IF(ISBLANK(C24),"Non renseigné",VLOOKUP(Conditionnement!C24,Récap_conditionnement!$B$7:$E$26,4,0))</f>
        <v>Non renseigné</v>
      </c>
      <c r="F24" s="120"/>
      <c r="G24" s="127"/>
      <c r="H24" s="128"/>
      <c r="I24" s="120"/>
      <c r="J24" s="129"/>
      <c r="K24" s="130">
        <f t="shared" si="0"/>
        <v>0</v>
      </c>
      <c r="L24" s="124"/>
      <c r="M24" s="131" t="str">
        <f>IF(ISBLANK(B24),"Non renseigné",MIN(VLOOKUP(C24,Récap_production!$B$5:$D$25,3,FALSE),B24+365))</f>
        <v>Non renseigné</v>
      </c>
      <c r="N24" s="120"/>
      <c r="O24" s="132"/>
      <c r="P24" s="120"/>
      <c r="Q24" s="132"/>
      <c r="R24" s="120"/>
      <c r="S24" s="133"/>
    </row>
    <row r="25" spans="2:19">
      <c r="B25" s="123"/>
      <c r="C25" s="124"/>
      <c r="D25" s="125" t="str">
        <f>IF(ISBLANK(C25),"Non renseigné",VLOOKUP(C25,Récap_production!$B$5:$C$25,2,FALSE))</f>
        <v>Non renseigné</v>
      </c>
      <c r="E25" s="126" t="str">
        <f>IF(ISBLANK(C25),"Non renseigné",VLOOKUP(Conditionnement!C25,Récap_conditionnement!$B$7:$E$26,4,0))</f>
        <v>Non renseigné</v>
      </c>
      <c r="F25" s="120"/>
      <c r="G25" s="127"/>
      <c r="H25" s="128"/>
      <c r="I25" s="120"/>
      <c r="J25" s="129"/>
      <c r="K25" s="130">
        <f t="shared" si="0"/>
        <v>0</v>
      </c>
      <c r="L25" s="124"/>
      <c r="M25" s="131" t="str">
        <f>IF(ISBLANK(B25),"Non renseigné",MIN(VLOOKUP(C25,Récap_production!$B$5:$D$25,3,FALSE),B25+365))</f>
        <v>Non renseigné</v>
      </c>
      <c r="N25" s="120"/>
      <c r="O25" s="132"/>
      <c r="P25" s="120"/>
      <c r="Q25" s="132"/>
      <c r="R25" s="120"/>
      <c r="S25" s="133"/>
    </row>
    <row r="26" spans="2:19">
      <c r="B26" s="123"/>
      <c r="C26" s="124"/>
      <c r="D26" s="125" t="str">
        <f>IF(ISBLANK(C26),"Non renseigné",VLOOKUP(C26,Récap_production!$B$5:$C$25,2,FALSE))</f>
        <v>Non renseigné</v>
      </c>
      <c r="E26" s="126" t="str">
        <f>IF(ISBLANK(C26),"Non renseigné",VLOOKUP(Conditionnement!C26,Récap_conditionnement!$B$7:$E$26,4,0))</f>
        <v>Non renseigné</v>
      </c>
      <c r="F26" s="120"/>
      <c r="G26" s="127"/>
      <c r="H26" s="128"/>
      <c r="I26" s="120"/>
      <c r="J26" s="129"/>
      <c r="K26" s="130">
        <f t="shared" si="0"/>
        <v>0</v>
      </c>
      <c r="L26" s="124"/>
      <c r="M26" s="131" t="str">
        <f>IF(ISBLANK(B26),"Non renseigné",MIN(VLOOKUP(C26,Récap_production!$B$5:$D$25,3,FALSE),B26+365))</f>
        <v>Non renseigné</v>
      </c>
      <c r="N26" s="120"/>
      <c r="O26" s="132"/>
      <c r="P26" s="120"/>
      <c r="Q26" s="132"/>
      <c r="R26" s="120"/>
      <c r="S26" s="133"/>
    </row>
    <row r="27" spans="2:19" ht="15.5" thickBot="1">
      <c r="B27" s="134"/>
      <c r="C27" s="135"/>
      <c r="D27" s="136" t="str">
        <f>IF(ISBLANK(C27),"Non renseigné",VLOOKUP(C27,Récap_production!$B$5:$C$25,2,FALSE))</f>
        <v>Non renseigné</v>
      </c>
      <c r="E27" s="137" t="str">
        <f>IF(ISBLANK(C27),"Non renseigné",VLOOKUP(Conditionnement!C27,Récap_conditionnement!$B$7:$E$26,4,0))</f>
        <v>Non renseigné</v>
      </c>
      <c r="F27" s="138"/>
      <c r="G27" s="139"/>
      <c r="H27" s="140"/>
      <c r="I27" s="141"/>
      <c r="J27" s="142"/>
      <c r="K27" s="143">
        <f t="shared" si="0"/>
        <v>0</v>
      </c>
      <c r="L27" s="135"/>
      <c r="M27" s="144" t="str">
        <f>IF(ISBLANK(B27),"Non renseigné",MIN(VLOOKUP(C27,Récap_production!$B$5:$D$25,3,FALSE),B27+365))</f>
        <v>Non renseigné</v>
      </c>
      <c r="N27" s="120"/>
      <c r="O27" s="145"/>
      <c r="P27" s="120"/>
      <c r="Q27" s="145"/>
      <c r="R27" s="120"/>
      <c r="S27" s="146"/>
    </row>
    <row r="28" spans="2:19" ht="15.5" thickBot="1">
      <c r="B28" s="147" t="s">
        <v>121</v>
      </c>
      <c r="C28" s="148"/>
      <c r="D28" s="149"/>
      <c r="E28" s="150"/>
      <c r="F28" s="150">
        <f>SUM(F8:F27)</f>
        <v>0</v>
      </c>
      <c r="G28" s="151">
        <f>SUM(G8:G27)</f>
        <v>0</v>
      </c>
      <c r="H28" s="151">
        <f>SUM(H8:H27)</f>
        <v>0</v>
      </c>
      <c r="I28" s="148"/>
      <c r="J28" s="148"/>
      <c r="K28" s="152">
        <f>SUM(K8:K27)</f>
        <v>0</v>
      </c>
      <c r="L28" s="153"/>
      <c r="M28" s="148"/>
      <c r="N28" s="153">
        <f>SUM(N8:N27)</f>
        <v>0</v>
      </c>
      <c r="O28" s="148"/>
      <c r="P28" s="153">
        <f>SUM(P8:P27)</f>
        <v>0</v>
      </c>
      <c r="Q28" s="148"/>
      <c r="R28" s="153">
        <f>SUM(R8:R27)</f>
        <v>0</v>
      </c>
      <c r="S28" s="148"/>
    </row>
    <row r="29" spans="2:19" ht="40.5" customHeight="1" thickBot="1">
      <c r="B29" s="154"/>
      <c r="C29" s="154"/>
      <c r="D29" s="155"/>
      <c r="E29" s="155"/>
      <c r="F29" s="154"/>
      <c r="G29" s="154"/>
      <c r="H29" s="154"/>
      <c r="I29" s="154"/>
      <c r="J29" s="154"/>
      <c r="K29" s="154"/>
      <c r="L29" s="154"/>
      <c r="M29" s="154"/>
      <c r="N29" s="154"/>
      <c r="O29" s="154"/>
      <c r="P29" s="154"/>
      <c r="Q29" s="154"/>
      <c r="R29" s="154"/>
      <c r="S29" s="154"/>
    </row>
    <row r="30" spans="2:19" ht="19.25" thickBot="1">
      <c r="B30" s="257" t="s">
        <v>215</v>
      </c>
      <c r="C30" s="257"/>
      <c r="D30" s="257"/>
      <c r="E30" s="257"/>
      <c r="F30" s="257"/>
      <c r="G30" s="257"/>
      <c r="H30" s="257"/>
      <c r="I30" s="257"/>
      <c r="J30" s="257"/>
      <c r="K30" s="257"/>
      <c r="L30" s="257"/>
      <c r="M30" s="257"/>
      <c r="N30" s="257"/>
      <c r="O30" s="257"/>
      <c r="P30" s="257"/>
      <c r="Q30" s="257"/>
      <c r="R30" s="257"/>
      <c r="S30" s="257"/>
    </row>
    <row r="31" spans="2:19" ht="7.5" customHeight="1" thickBot="1">
      <c r="B31" s="156"/>
      <c r="C31" s="156"/>
      <c r="D31" s="157"/>
      <c r="E31" s="157"/>
      <c r="F31" s="156"/>
      <c r="G31" s="156"/>
      <c r="H31" s="156"/>
      <c r="I31" s="156"/>
      <c r="J31" s="156"/>
      <c r="K31" s="156"/>
      <c r="L31" s="156"/>
      <c r="M31" s="156"/>
      <c r="N31" s="156"/>
      <c r="O31" s="156"/>
      <c r="P31" s="156"/>
      <c r="Q31" s="156"/>
      <c r="R31" s="156"/>
      <c r="S31" s="156"/>
    </row>
    <row r="32" spans="2:19" ht="18" customHeight="1" thickBot="1">
      <c r="B32" s="276" t="s">
        <v>214</v>
      </c>
      <c r="C32" s="277" t="s">
        <v>105</v>
      </c>
      <c r="D32" s="277" t="s">
        <v>106</v>
      </c>
      <c r="E32" s="277" t="s">
        <v>107</v>
      </c>
      <c r="F32" s="277" t="s">
        <v>108</v>
      </c>
      <c r="G32" s="277" t="s">
        <v>109</v>
      </c>
      <c r="H32" s="277" t="s">
        <v>110</v>
      </c>
      <c r="I32" s="278" t="s">
        <v>111</v>
      </c>
      <c r="J32" s="278"/>
      <c r="K32" s="277" t="s">
        <v>112</v>
      </c>
      <c r="L32" s="277" t="s">
        <v>38</v>
      </c>
      <c r="M32" s="277" t="s">
        <v>40</v>
      </c>
      <c r="N32" s="277" t="s">
        <v>113</v>
      </c>
      <c r="O32" s="277" t="s">
        <v>114</v>
      </c>
      <c r="P32" s="277" t="s">
        <v>115</v>
      </c>
      <c r="Q32" s="277" t="s">
        <v>116</v>
      </c>
      <c r="R32" s="277" t="s">
        <v>117</v>
      </c>
      <c r="S32" s="279" t="s">
        <v>118</v>
      </c>
    </row>
    <row r="33" spans="2:19" ht="45" thickBot="1">
      <c r="B33" s="276"/>
      <c r="C33" s="277"/>
      <c r="D33" s="277"/>
      <c r="E33" s="277"/>
      <c r="F33" s="277"/>
      <c r="G33" s="277"/>
      <c r="H33" s="277"/>
      <c r="I33" s="108" t="s">
        <v>119</v>
      </c>
      <c r="J33" s="109" t="s">
        <v>120</v>
      </c>
      <c r="K33" s="277"/>
      <c r="L33" s="277"/>
      <c r="M33" s="277"/>
      <c r="N33" s="277"/>
      <c r="O33" s="277"/>
      <c r="P33" s="277"/>
      <c r="Q33" s="277"/>
      <c r="R33" s="277"/>
      <c r="S33" s="279"/>
    </row>
    <row r="34" spans="2:19">
      <c r="B34" s="110"/>
      <c r="C34" s="111"/>
      <c r="D34" s="112" t="str">
        <f>IF(ISBLANK(C34),"Non renseigné",VLOOKUP(C34,Récap_production!$B$32:$C$132,2,FALSE))</f>
        <v>Non renseigné</v>
      </c>
      <c r="E34" s="113" t="str">
        <f>IF(ISBLANK(C34),"Non renseigné",VLOOKUP(Conditionnement!C34,Récap_conditionnement!B32:E152,4,0))</f>
        <v>Non renseigné</v>
      </c>
      <c r="F34" s="114"/>
      <c r="G34" s="114"/>
      <c r="H34" s="114"/>
      <c r="I34" s="114"/>
      <c r="J34" s="117"/>
      <c r="K34" s="118">
        <f t="shared" ref="K34:K65" si="1">F34*10+G34*20+H34*25+I34*J34</f>
        <v>0</v>
      </c>
      <c r="L34" s="111"/>
      <c r="M34" s="119" t="str">
        <f>IF(ISBLANK(B34),"Non renseigné",MIN(VLOOKUP(C34,Récap_production!$B$32:$D$132,3,FALSE),B34+365))</f>
        <v>Non renseigné</v>
      </c>
      <c r="N34" s="120"/>
      <c r="O34" s="132"/>
      <c r="P34" s="120"/>
      <c r="Q34" s="132"/>
      <c r="R34" s="120"/>
      <c r="S34" s="133"/>
    </row>
    <row r="35" spans="2:19">
      <c r="B35" s="123"/>
      <c r="C35" s="124"/>
      <c r="D35" s="125" t="str">
        <f>IF(ISBLANK(C35),"Non renseigné",VLOOKUP(C35,Récap_production!$B$32:$C$132,2,FALSE))</f>
        <v>Non renseigné</v>
      </c>
      <c r="E35" s="126" t="str">
        <f>IF(ISBLANK(C35),"Non renseigné",VLOOKUP(Conditionnement!C35,Récap_conditionnement!B33:E153,4,0))</f>
        <v>Non renseigné</v>
      </c>
      <c r="F35" s="120"/>
      <c r="G35" s="120"/>
      <c r="H35" s="120"/>
      <c r="I35" s="120"/>
      <c r="J35" s="129"/>
      <c r="K35" s="130">
        <f t="shared" si="1"/>
        <v>0</v>
      </c>
      <c r="L35" s="124"/>
      <c r="M35" s="131" t="str">
        <f>IF(ISBLANK(B35),"Non renseigné",MIN(VLOOKUP(C35,Récap_production!$B$32:$D$132,3,FALSE),B35+365))</f>
        <v>Non renseigné</v>
      </c>
      <c r="N35" s="120"/>
      <c r="O35" s="132"/>
      <c r="P35" s="120"/>
      <c r="Q35" s="132"/>
      <c r="R35" s="120"/>
      <c r="S35" s="133"/>
    </row>
    <row r="36" spans="2:19">
      <c r="B36" s="123"/>
      <c r="C36" s="124"/>
      <c r="D36" s="125" t="str">
        <f>IF(ISBLANK(C36),"Non renseigné",VLOOKUP(C36,Récap_production!$B$32:$C$132,2,FALSE))</f>
        <v>Non renseigné</v>
      </c>
      <c r="E36" s="126" t="str">
        <f>IF(ISBLANK(C36),"Non renseigné",VLOOKUP(Conditionnement!C36,Récap_conditionnement!B34:E154,4,0))</f>
        <v>Non renseigné</v>
      </c>
      <c r="F36" s="120"/>
      <c r="G36" s="120"/>
      <c r="H36" s="120"/>
      <c r="I36" s="120"/>
      <c r="J36" s="129"/>
      <c r="K36" s="130">
        <f t="shared" si="1"/>
        <v>0</v>
      </c>
      <c r="L36" s="124"/>
      <c r="M36" s="131" t="str">
        <f>IF(ISBLANK(B36),"Non renseigné",MIN(VLOOKUP(C36,Récap_production!$B$32:$D$132,3,FALSE),B36+365))</f>
        <v>Non renseigné</v>
      </c>
      <c r="N36" s="120"/>
      <c r="O36" s="132"/>
      <c r="P36" s="120"/>
      <c r="Q36" s="132"/>
      <c r="R36" s="120"/>
      <c r="S36" s="133"/>
    </row>
    <row r="37" spans="2:19">
      <c r="B37" s="123"/>
      <c r="C37" s="124"/>
      <c r="D37" s="125" t="str">
        <f>IF(ISBLANK(C37),"Non renseigné",VLOOKUP(C37,Récap_production!$B$32:$C$132,2,FALSE))</f>
        <v>Non renseigné</v>
      </c>
      <c r="E37" s="126" t="str">
        <f>IF(ISBLANK(C37),"Non renseigné",VLOOKUP(Conditionnement!C37,Récap_conditionnement!B35:E155,4,0))</f>
        <v>Non renseigné</v>
      </c>
      <c r="F37" s="120"/>
      <c r="G37" s="120"/>
      <c r="H37" s="120"/>
      <c r="I37" s="120"/>
      <c r="J37" s="129"/>
      <c r="K37" s="130">
        <f t="shared" si="1"/>
        <v>0</v>
      </c>
      <c r="L37" s="124"/>
      <c r="M37" s="131" t="str">
        <f>IF(ISBLANK(B37),"Non renseigné",MIN(VLOOKUP(C37,Récap_production!$B$32:$D$132,3,FALSE),B37+365))</f>
        <v>Non renseigné</v>
      </c>
      <c r="N37" s="120"/>
      <c r="O37" s="132"/>
      <c r="P37" s="120"/>
      <c r="Q37" s="132"/>
      <c r="R37" s="120"/>
      <c r="S37" s="133"/>
    </row>
    <row r="38" spans="2:19">
      <c r="B38" s="123"/>
      <c r="C38" s="124"/>
      <c r="D38" s="125" t="str">
        <f>IF(ISBLANK(C38),"Non renseigné",VLOOKUP(C38,Récap_production!$B$32:$C$132,2,FALSE))</f>
        <v>Non renseigné</v>
      </c>
      <c r="E38" s="126" t="str">
        <f>IF(ISBLANK(C38),"Non renseigné",VLOOKUP(Conditionnement!C38,Récap_conditionnement!B36:E156,4,0))</f>
        <v>Non renseigné</v>
      </c>
      <c r="F38" s="120"/>
      <c r="G38" s="120"/>
      <c r="H38" s="120"/>
      <c r="I38" s="120"/>
      <c r="J38" s="129"/>
      <c r="K38" s="130">
        <f t="shared" si="1"/>
        <v>0</v>
      </c>
      <c r="L38" s="124"/>
      <c r="M38" s="131" t="str">
        <f>IF(ISBLANK(B38),"Non renseigné",MIN(VLOOKUP(C38,Récap_production!$B$32:$D$132,3,FALSE),B38+365))</f>
        <v>Non renseigné</v>
      </c>
      <c r="N38" s="120"/>
      <c r="O38" s="132"/>
      <c r="P38" s="120"/>
      <c r="Q38" s="132"/>
      <c r="R38" s="120"/>
      <c r="S38" s="133"/>
    </row>
    <row r="39" spans="2:19">
      <c r="B39" s="123"/>
      <c r="C39" s="124"/>
      <c r="D39" s="125" t="str">
        <f>IF(ISBLANK(C39),"Non renseigné",VLOOKUP(C39,Récap_production!$B$32:$C$132,2,FALSE))</f>
        <v>Non renseigné</v>
      </c>
      <c r="E39" s="126" t="str">
        <f>IF(ISBLANK(C39),"Non renseigné",VLOOKUP(Conditionnement!C39,Récap_conditionnement!B37:E157,4,0))</f>
        <v>Non renseigné</v>
      </c>
      <c r="F39" s="120"/>
      <c r="G39" s="120"/>
      <c r="H39" s="120"/>
      <c r="I39" s="120"/>
      <c r="J39" s="129"/>
      <c r="K39" s="130">
        <f t="shared" si="1"/>
        <v>0</v>
      </c>
      <c r="L39" s="124"/>
      <c r="M39" s="131" t="str">
        <f>IF(ISBLANK(B39),"Non renseigné",MIN(VLOOKUP(C39,Récap_production!$B$32:$D$132,3,FALSE),B39+365))</f>
        <v>Non renseigné</v>
      </c>
      <c r="N39" s="120"/>
      <c r="O39" s="132"/>
      <c r="P39" s="120"/>
      <c r="Q39" s="132"/>
      <c r="R39" s="120"/>
      <c r="S39" s="133"/>
    </row>
    <row r="40" spans="2:19">
      <c r="B40" s="123"/>
      <c r="C40" s="124"/>
      <c r="D40" s="125" t="str">
        <f>IF(ISBLANK(C40),"Non renseigné",VLOOKUP(C40,Récap_production!$B$32:$C$132,2,FALSE))</f>
        <v>Non renseigné</v>
      </c>
      <c r="E40" s="126" t="str">
        <f>IF(ISBLANK(C40),"Non renseigné",VLOOKUP(Conditionnement!C40,Récap_conditionnement!B38:E158,4,0))</f>
        <v>Non renseigné</v>
      </c>
      <c r="F40" s="120"/>
      <c r="G40" s="120"/>
      <c r="H40" s="120"/>
      <c r="I40" s="120"/>
      <c r="J40" s="129"/>
      <c r="K40" s="130">
        <f t="shared" si="1"/>
        <v>0</v>
      </c>
      <c r="L40" s="124"/>
      <c r="M40" s="131" t="str">
        <f>IF(ISBLANK(B40),"Non renseigné",MIN(VLOOKUP(C40,Récap_production!$B$32:$D$132,3,FALSE),B40+365))</f>
        <v>Non renseigné</v>
      </c>
      <c r="N40" s="120"/>
      <c r="O40" s="132"/>
      <c r="P40" s="120"/>
      <c r="Q40" s="132"/>
      <c r="R40" s="120"/>
      <c r="S40" s="133"/>
    </row>
    <row r="41" spans="2:19">
      <c r="B41" s="123"/>
      <c r="C41" s="124"/>
      <c r="D41" s="125" t="str">
        <f>IF(ISBLANK(C41),"Non renseigné",VLOOKUP(C41,Récap_production!$B$32:$C$132,2,FALSE))</f>
        <v>Non renseigné</v>
      </c>
      <c r="E41" s="126" t="str">
        <f>IF(ISBLANK(C41),"Non renseigné",VLOOKUP(Conditionnement!C41,Récap_conditionnement!B39:E159,4,0))</f>
        <v>Non renseigné</v>
      </c>
      <c r="F41" s="120"/>
      <c r="G41" s="120"/>
      <c r="H41" s="120"/>
      <c r="I41" s="120"/>
      <c r="J41" s="129"/>
      <c r="K41" s="130">
        <f t="shared" si="1"/>
        <v>0</v>
      </c>
      <c r="L41" s="124"/>
      <c r="M41" s="131" t="str">
        <f>IF(ISBLANK(B41),"Non renseigné",MIN(VLOOKUP(C41,Récap_production!$B$32:$D$132,3,FALSE),B41+365))</f>
        <v>Non renseigné</v>
      </c>
      <c r="N41" s="120"/>
      <c r="O41" s="132"/>
      <c r="P41" s="120"/>
      <c r="Q41" s="132"/>
      <c r="R41" s="120"/>
      <c r="S41" s="133"/>
    </row>
    <row r="42" spans="2:19">
      <c r="B42" s="123"/>
      <c r="C42" s="124"/>
      <c r="D42" s="125" t="str">
        <f>IF(ISBLANK(C42),"Non renseigné",VLOOKUP(C42,Récap_production!$B$32:$C$132,2,FALSE))</f>
        <v>Non renseigné</v>
      </c>
      <c r="E42" s="126" t="str">
        <f>IF(ISBLANK(C42),"Non renseigné",VLOOKUP(Conditionnement!C42,Récap_conditionnement!B40:E160,4,0))</f>
        <v>Non renseigné</v>
      </c>
      <c r="F42" s="120"/>
      <c r="G42" s="120"/>
      <c r="H42" s="120"/>
      <c r="I42" s="120"/>
      <c r="J42" s="129"/>
      <c r="K42" s="130">
        <f t="shared" si="1"/>
        <v>0</v>
      </c>
      <c r="L42" s="124"/>
      <c r="M42" s="131" t="str">
        <f>IF(ISBLANK(B42),"Non renseigné",MIN(VLOOKUP(C42,Récap_production!$B$32:$D$132,3,FALSE),B42+365))</f>
        <v>Non renseigné</v>
      </c>
      <c r="N42" s="120"/>
      <c r="O42" s="132"/>
      <c r="P42" s="120"/>
      <c r="Q42" s="132"/>
      <c r="R42" s="120"/>
      <c r="S42" s="133"/>
    </row>
    <row r="43" spans="2:19">
      <c r="B43" s="123"/>
      <c r="C43" s="124"/>
      <c r="D43" s="125" t="str">
        <f>IF(ISBLANK(C43),"Non renseigné",VLOOKUP(C43,Récap_production!$B$32:$C$132,2,FALSE))</f>
        <v>Non renseigné</v>
      </c>
      <c r="E43" s="126" t="str">
        <f>IF(ISBLANK(C43),"Non renseigné",VLOOKUP(Conditionnement!C43,Récap_conditionnement!B41:E161,4,0))</f>
        <v>Non renseigné</v>
      </c>
      <c r="F43" s="120"/>
      <c r="G43" s="120"/>
      <c r="H43" s="120"/>
      <c r="I43" s="120"/>
      <c r="J43" s="129"/>
      <c r="K43" s="130">
        <f t="shared" si="1"/>
        <v>0</v>
      </c>
      <c r="L43" s="124"/>
      <c r="M43" s="131" t="str">
        <f>IF(ISBLANK(B43),"Non renseigné",MIN(VLOOKUP(C43,Récap_production!$B$32:$D$132,3,FALSE),B43+365))</f>
        <v>Non renseigné</v>
      </c>
      <c r="N43" s="120"/>
      <c r="O43" s="132"/>
      <c r="P43" s="120"/>
      <c r="Q43" s="132"/>
      <c r="R43" s="120"/>
      <c r="S43" s="133"/>
    </row>
    <row r="44" spans="2:19">
      <c r="B44" s="123"/>
      <c r="C44" s="124"/>
      <c r="D44" s="125" t="str">
        <f>IF(ISBLANK(C44),"Non renseigné",VLOOKUP(C44,Récap_production!$B$32:$C$132,2,FALSE))</f>
        <v>Non renseigné</v>
      </c>
      <c r="E44" s="126" t="str">
        <f>IF(ISBLANK(C44),"Non renseigné",VLOOKUP(Conditionnement!C44,Récap_conditionnement!B42:E162,4,0))</f>
        <v>Non renseigné</v>
      </c>
      <c r="F44" s="120"/>
      <c r="G44" s="120"/>
      <c r="H44" s="120"/>
      <c r="I44" s="120"/>
      <c r="J44" s="129"/>
      <c r="K44" s="130">
        <f t="shared" si="1"/>
        <v>0</v>
      </c>
      <c r="L44" s="124"/>
      <c r="M44" s="131" t="str">
        <f>IF(ISBLANK(B44),"Non renseigné",MIN(VLOOKUP(C44,Récap_production!$B$32:$D$132,3,FALSE),B44+365))</f>
        <v>Non renseigné</v>
      </c>
      <c r="N44" s="120"/>
      <c r="O44" s="132"/>
      <c r="P44" s="120"/>
      <c r="Q44" s="132"/>
      <c r="R44" s="120"/>
      <c r="S44" s="133"/>
    </row>
    <row r="45" spans="2:19">
      <c r="B45" s="123"/>
      <c r="C45" s="124"/>
      <c r="D45" s="125" t="str">
        <f>IF(ISBLANK(C45),"Non renseigné",VLOOKUP(C45,Récap_production!$B$32:$C$132,2,FALSE))</f>
        <v>Non renseigné</v>
      </c>
      <c r="E45" s="126" t="str">
        <f>IF(ISBLANK(C45),"Non renseigné",VLOOKUP(Conditionnement!C45,Récap_conditionnement!B43:E163,4,0))</f>
        <v>Non renseigné</v>
      </c>
      <c r="F45" s="120"/>
      <c r="G45" s="120"/>
      <c r="H45" s="120"/>
      <c r="I45" s="120"/>
      <c r="J45" s="129"/>
      <c r="K45" s="130">
        <f t="shared" si="1"/>
        <v>0</v>
      </c>
      <c r="L45" s="124"/>
      <c r="M45" s="131" t="str">
        <f>IF(ISBLANK(B45),"Non renseigné",MIN(VLOOKUP(C45,Récap_production!$B$32:$D$132,3,FALSE),B45+365))</f>
        <v>Non renseigné</v>
      </c>
      <c r="N45" s="120"/>
      <c r="O45" s="132"/>
      <c r="P45" s="120"/>
      <c r="Q45" s="132"/>
      <c r="R45" s="120"/>
      <c r="S45" s="133"/>
    </row>
    <row r="46" spans="2:19">
      <c r="B46" s="123"/>
      <c r="C46" s="124"/>
      <c r="D46" s="125" t="str">
        <f>IF(ISBLANK(C46),"Non renseigné",VLOOKUP(C46,Récap_production!$B$32:$C$132,2,FALSE))</f>
        <v>Non renseigné</v>
      </c>
      <c r="E46" s="126" t="str">
        <f>IF(ISBLANK(C46),"Non renseigné",VLOOKUP(Conditionnement!C46,Récap_conditionnement!B44:E164,4,0))</f>
        <v>Non renseigné</v>
      </c>
      <c r="F46" s="120"/>
      <c r="G46" s="120"/>
      <c r="H46" s="120"/>
      <c r="I46" s="120"/>
      <c r="J46" s="129"/>
      <c r="K46" s="130">
        <f t="shared" si="1"/>
        <v>0</v>
      </c>
      <c r="L46" s="124"/>
      <c r="M46" s="131" t="str">
        <f>IF(ISBLANK(B46),"Non renseigné",MIN(VLOOKUP(C46,Récap_production!$B$32:$D$132,3,FALSE),B46+365))</f>
        <v>Non renseigné</v>
      </c>
      <c r="N46" s="120"/>
      <c r="O46" s="132"/>
      <c r="P46" s="120"/>
      <c r="Q46" s="132"/>
      <c r="R46" s="120"/>
      <c r="S46" s="133"/>
    </row>
    <row r="47" spans="2:19">
      <c r="B47" s="123"/>
      <c r="C47" s="124"/>
      <c r="D47" s="125" t="str">
        <f>IF(ISBLANK(C47),"Non renseigné",VLOOKUP(C47,Récap_production!$B$32:$C$132,2,FALSE))</f>
        <v>Non renseigné</v>
      </c>
      <c r="E47" s="126" t="str">
        <f>IF(ISBLANK(C47),"Non renseigné",VLOOKUP(Conditionnement!C47,Récap_conditionnement!B45:E165,4,0))</f>
        <v>Non renseigné</v>
      </c>
      <c r="F47" s="120"/>
      <c r="G47" s="120"/>
      <c r="H47" s="120"/>
      <c r="I47" s="120"/>
      <c r="J47" s="129"/>
      <c r="K47" s="130">
        <f t="shared" si="1"/>
        <v>0</v>
      </c>
      <c r="L47" s="124"/>
      <c r="M47" s="131" t="str">
        <f>IF(ISBLANK(B47),"Non renseigné",MIN(VLOOKUP(C47,Récap_production!$B$32:$D$132,3,FALSE),B47+365))</f>
        <v>Non renseigné</v>
      </c>
      <c r="N47" s="120"/>
      <c r="O47" s="132"/>
      <c r="P47" s="120"/>
      <c r="Q47" s="132"/>
      <c r="R47" s="120"/>
      <c r="S47" s="133"/>
    </row>
    <row r="48" spans="2:19">
      <c r="B48" s="123"/>
      <c r="C48" s="124"/>
      <c r="D48" s="125" t="str">
        <f>IF(ISBLANK(C48),"Non renseigné",VLOOKUP(C48,Récap_production!$B$32:$C$132,2,FALSE))</f>
        <v>Non renseigné</v>
      </c>
      <c r="E48" s="126" t="str">
        <f>IF(ISBLANK(C48),"Non renseigné",VLOOKUP(Conditionnement!C48,Récap_conditionnement!B46:E166,4,0))</f>
        <v>Non renseigné</v>
      </c>
      <c r="F48" s="120"/>
      <c r="G48" s="120"/>
      <c r="H48" s="120"/>
      <c r="I48" s="120"/>
      <c r="J48" s="129"/>
      <c r="K48" s="130">
        <f t="shared" si="1"/>
        <v>0</v>
      </c>
      <c r="L48" s="124"/>
      <c r="M48" s="131" t="str">
        <f>IF(ISBLANK(B48),"Non renseigné",MIN(VLOOKUP(C48,Récap_production!$B$32:$D$132,3,FALSE),B48+365))</f>
        <v>Non renseigné</v>
      </c>
      <c r="N48" s="120"/>
      <c r="O48" s="132"/>
      <c r="P48" s="120"/>
      <c r="Q48" s="132"/>
      <c r="R48" s="120"/>
      <c r="S48" s="133"/>
    </row>
    <row r="49" spans="2:19">
      <c r="B49" s="123"/>
      <c r="C49" s="124"/>
      <c r="D49" s="125" t="str">
        <f>IF(ISBLANK(C49),"Non renseigné",VLOOKUP(C49,Récap_production!$B$32:$C$132,2,FALSE))</f>
        <v>Non renseigné</v>
      </c>
      <c r="E49" s="126" t="str">
        <f>IF(ISBLANK(C49),"Non renseigné",VLOOKUP(Conditionnement!C49,Récap_conditionnement!B47:E167,4,0))</f>
        <v>Non renseigné</v>
      </c>
      <c r="F49" s="120"/>
      <c r="G49" s="120"/>
      <c r="H49" s="120"/>
      <c r="I49" s="120"/>
      <c r="J49" s="129"/>
      <c r="K49" s="130">
        <f t="shared" si="1"/>
        <v>0</v>
      </c>
      <c r="L49" s="124"/>
      <c r="M49" s="131" t="str">
        <f>IF(ISBLANK(B49),"Non renseigné",MIN(VLOOKUP(C49,Récap_production!$B$32:$D$132,3,FALSE),B49+365))</f>
        <v>Non renseigné</v>
      </c>
      <c r="N49" s="120"/>
      <c r="O49" s="132"/>
      <c r="P49" s="120"/>
      <c r="Q49" s="132"/>
      <c r="R49" s="120"/>
      <c r="S49" s="133"/>
    </row>
    <row r="50" spans="2:19">
      <c r="B50" s="123"/>
      <c r="C50" s="124"/>
      <c r="D50" s="125" t="str">
        <f>IF(ISBLANK(C50),"Non renseigné",VLOOKUP(C50,Récap_production!$B$32:$C$132,2,FALSE))</f>
        <v>Non renseigné</v>
      </c>
      <c r="E50" s="126" t="str">
        <f>IF(ISBLANK(C50),"Non renseigné",VLOOKUP(Conditionnement!C50,Récap_conditionnement!B48:E168,4,0))</f>
        <v>Non renseigné</v>
      </c>
      <c r="F50" s="120"/>
      <c r="G50" s="120"/>
      <c r="H50" s="120"/>
      <c r="I50" s="120"/>
      <c r="J50" s="129"/>
      <c r="K50" s="130">
        <f t="shared" si="1"/>
        <v>0</v>
      </c>
      <c r="L50" s="124"/>
      <c r="M50" s="131" t="str">
        <f>IF(ISBLANK(B50),"Non renseigné",MIN(VLOOKUP(C50,Récap_production!$B$32:$D$132,3,FALSE),B50+365))</f>
        <v>Non renseigné</v>
      </c>
      <c r="N50" s="120"/>
      <c r="O50" s="132"/>
      <c r="P50" s="120"/>
      <c r="Q50" s="132"/>
      <c r="R50" s="120"/>
      <c r="S50" s="133"/>
    </row>
    <row r="51" spans="2:19">
      <c r="B51" s="123"/>
      <c r="C51" s="124"/>
      <c r="D51" s="125" t="str">
        <f>IF(ISBLANK(C51),"Non renseigné",VLOOKUP(C51,Récap_production!$B$32:$C$132,2,FALSE))</f>
        <v>Non renseigné</v>
      </c>
      <c r="E51" s="126" t="str">
        <f>IF(ISBLANK(C51),"Non renseigné",VLOOKUP(Conditionnement!C51,Récap_conditionnement!B49:E169,4,0))</f>
        <v>Non renseigné</v>
      </c>
      <c r="F51" s="120"/>
      <c r="G51" s="120"/>
      <c r="H51" s="120"/>
      <c r="I51" s="120"/>
      <c r="J51" s="129"/>
      <c r="K51" s="130">
        <f t="shared" si="1"/>
        <v>0</v>
      </c>
      <c r="L51" s="124"/>
      <c r="M51" s="131" t="str">
        <f>IF(ISBLANK(B51),"Non renseigné",MIN(VLOOKUP(C51,Récap_production!$B$32:$D$132,3,FALSE),B51+365))</f>
        <v>Non renseigné</v>
      </c>
      <c r="N51" s="120"/>
      <c r="O51" s="132"/>
      <c r="P51" s="120"/>
      <c r="Q51" s="132"/>
      <c r="R51" s="120"/>
      <c r="S51" s="133"/>
    </row>
    <row r="52" spans="2:19">
      <c r="B52" s="123"/>
      <c r="C52" s="124"/>
      <c r="D52" s="125" t="str">
        <f>IF(ISBLANK(C52),"Non renseigné",VLOOKUP(C52,Récap_production!$B$32:$C$132,2,FALSE))</f>
        <v>Non renseigné</v>
      </c>
      <c r="E52" s="126" t="str">
        <f>IF(ISBLANK(C52),"Non renseigné",VLOOKUP(Conditionnement!C52,Récap_conditionnement!B50:E170,4,0))</f>
        <v>Non renseigné</v>
      </c>
      <c r="F52" s="120"/>
      <c r="G52" s="120"/>
      <c r="H52" s="120"/>
      <c r="I52" s="120"/>
      <c r="J52" s="129"/>
      <c r="K52" s="130">
        <f t="shared" si="1"/>
        <v>0</v>
      </c>
      <c r="L52" s="124"/>
      <c r="M52" s="131" t="str">
        <f>IF(ISBLANK(B52),"Non renseigné",MIN(VLOOKUP(C52,Récap_production!$B$32:$D$132,3,FALSE),B52+365))</f>
        <v>Non renseigné</v>
      </c>
      <c r="N52" s="120"/>
      <c r="O52" s="132"/>
      <c r="P52" s="120"/>
      <c r="Q52" s="132"/>
      <c r="R52" s="120"/>
      <c r="S52" s="133"/>
    </row>
    <row r="53" spans="2:19">
      <c r="B53" s="123"/>
      <c r="C53" s="124"/>
      <c r="D53" s="125" t="str">
        <f>IF(ISBLANK(C53),"Non renseigné",VLOOKUP(C53,Récap_production!$B$32:$C$132,2,FALSE))</f>
        <v>Non renseigné</v>
      </c>
      <c r="E53" s="126" t="str">
        <f>IF(ISBLANK(C53),"Non renseigné",VLOOKUP(Conditionnement!C53,Récap_conditionnement!B51:E171,4,0))</f>
        <v>Non renseigné</v>
      </c>
      <c r="F53" s="120"/>
      <c r="G53" s="120"/>
      <c r="H53" s="120"/>
      <c r="I53" s="120"/>
      <c r="J53" s="129"/>
      <c r="K53" s="130">
        <f t="shared" si="1"/>
        <v>0</v>
      </c>
      <c r="L53" s="124"/>
      <c r="M53" s="131" t="str">
        <f>IF(ISBLANK(B53),"Non renseigné",MIN(VLOOKUP(C53,Récap_production!$B$32:$D$132,3,FALSE),B53+365))</f>
        <v>Non renseigné</v>
      </c>
      <c r="N53" s="120"/>
      <c r="O53" s="132"/>
      <c r="P53" s="120"/>
      <c r="Q53" s="132"/>
      <c r="R53" s="120"/>
      <c r="S53" s="133"/>
    </row>
    <row r="54" spans="2:19">
      <c r="B54" s="123"/>
      <c r="C54" s="124"/>
      <c r="D54" s="125" t="str">
        <f>IF(ISBLANK(C54),"Non renseigné",VLOOKUP(C54,Récap_production!$B$32:$C$132,2,FALSE))</f>
        <v>Non renseigné</v>
      </c>
      <c r="E54" s="126" t="str">
        <f>IF(ISBLANK(C54),"Non renseigné",VLOOKUP(Conditionnement!C54,Récap_conditionnement!B52:E172,4,0))</f>
        <v>Non renseigné</v>
      </c>
      <c r="F54" s="120"/>
      <c r="G54" s="120"/>
      <c r="H54" s="120"/>
      <c r="I54" s="120"/>
      <c r="J54" s="129"/>
      <c r="K54" s="130">
        <f t="shared" si="1"/>
        <v>0</v>
      </c>
      <c r="L54" s="124"/>
      <c r="M54" s="131" t="str">
        <f>IF(ISBLANK(B54),"Non renseigné",MIN(VLOOKUP(C54,Récap_production!$B$32:$D$132,3,FALSE),B54+365))</f>
        <v>Non renseigné</v>
      </c>
      <c r="N54" s="120"/>
      <c r="O54" s="132"/>
      <c r="P54" s="120"/>
      <c r="Q54" s="132"/>
      <c r="R54" s="120"/>
      <c r="S54" s="133"/>
    </row>
    <row r="55" spans="2:19">
      <c r="B55" s="123"/>
      <c r="C55" s="124"/>
      <c r="D55" s="125" t="str">
        <f>IF(ISBLANK(C55),"Non renseigné",VLOOKUP(C55,Récap_production!$B$32:$C$132,2,FALSE))</f>
        <v>Non renseigné</v>
      </c>
      <c r="E55" s="126" t="str">
        <f>IF(ISBLANK(C55),"Non renseigné",VLOOKUP(Conditionnement!C55,Récap_conditionnement!B53:E173,4,0))</f>
        <v>Non renseigné</v>
      </c>
      <c r="F55" s="120"/>
      <c r="G55" s="120"/>
      <c r="H55" s="120"/>
      <c r="I55" s="120"/>
      <c r="J55" s="129"/>
      <c r="K55" s="130">
        <f t="shared" si="1"/>
        <v>0</v>
      </c>
      <c r="L55" s="124"/>
      <c r="M55" s="131" t="str">
        <f>IF(ISBLANK(B55),"Non renseigné",MIN(VLOOKUP(C55,Récap_production!$B$32:$D$132,3,FALSE),B55+365))</f>
        <v>Non renseigné</v>
      </c>
      <c r="N55" s="120"/>
      <c r="O55" s="132"/>
      <c r="P55" s="120"/>
      <c r="Q55" s="132"/>
      <c r="R55" s="120"/>
      <c r="S55" s="133"/>
    </row>
    <row r="56" spans="2:19">
      <c r="B56" s="123"/>
      <c r="C56" s="124"/>
      <c r="D56" s="125" t="str">
        <f>IF(ISBLANK(C56),"Non renseigné",VLOOKUP(C56,Récap_production!$B$32:$C$132,2,FALSE))</f>
        <v>Non renseigné</v>
      </c>
      <c r="E56" s="126" t="str">
        <f>IF(ISBLANK(C56),"Non renseigné",VLOOKUP(Conditionnement!C56,Récap_conditionnement!B54:E174,4,0))</f>
        <v>Non renseigné</v>
      </c>
      <c r="F56" s="120"/>
      <c r="G56" s="120"/>
      <c r="H56" s="120"/>
      <c r="I56" s="120"/>
      <c r="J56" s="129"/>
      <c r="K56" s="130">
        <f t="shared" si="1"/>
        <v>0</v>
      </c>
      <c r="L56" s="124"/>
      <c r="M56" s="131" t="str">
        <f>IF(ISBLANK(B56),"Non renseigné",MIN(VLOOKUP(C56,Récap_production!$B$32:$D$132,3,FALSE),B56+365))</f>
        <v>Non renseigné</v>
      </c>
      <c r="N56" s="120"/>
      <c r="O56" s="132"/>
      <c r="P56" s="120"/>
      <c r="Q56" s="132"/>
      <c r="R56" s="120"/>
      <c r="S56" s="133"/>
    </row>
    <row r="57" spans="2:19">
      <c r="B57" s="123"/>
      <c r="C57" s="124"/>
      <c r="D57" s="125" t="str">
        <f>IF(ISBLANK(C57),"Non renseigné",VLOOKUP(C57,Récap_production!$B$32:$C$132,2,FALSE))</f>
        <v>Non renseigné</v>
      </c>
      <c r="E57" s="126" t="str">
        <f>IF(ISBLANK(C57),"Non renseigné",VLOOKUP(Conditionnement!C57,Récap_conditionnement!B55:E175,4,0))</f>
        <v>Non renseigné</v>
      </c>
      <c r="F57" s="120"/>
      <c r="G57" s="120"/>
      <c r="H57" s="120"/>
      <c r="I57" s="120"/>
      <c r="J57" s="129"/>
      <c r="K57" s="130">
        <f t="shared" si="1"/>
        <v>0</v>
      </c>
      <c r="L57" s="124"/>
      <c r="M57" s="131" t="str">
        <f>IF(ISBLANK(B57),"Non renseigné",MIN(VLOOKUP(C57,Récap_production!$B$32:$D$132,3,FALSE),B57+365))</f>
        <v>Non renseigné</v>
      </c>
      <c r="N57" s="120"/>
      <c r="O57" s="132"/>
      <c r="P57" s="120"/>
      <c r="Q57" s="132"/>
      <c r="R57" s="120"/>
      <c r="S57" s="133"/>
    </row>
    <row r="58" spans="2:19">
      <c r="B58" s="123"/>
      <c r="C58" s="124"/>
      <c r="D58" s="125" t="str">
        <f>IF(ISBLANK(C58),"Non renseigné",VLOOKUP(C58,Récap_production!$B$32:$C$132,2,FALSE))</f>
        <v>Non renseigné</v>
      </c>
      <c r="E58" s="126" t="str">
        <f>IF(ISBLANK(C58),"Non renseigné",VLOOKUP(Conditionnement!C58,Récap_conditionnement!B56:E176,4,0))</f>
        <v>Non renseigné</v>
      </c>
      <c r="F58" s="120"/>
      <c r="G58" s="120"/>
      <c r="H58" s="120"/>
      <c r="I58" s="120"/>
      <c r="J58" s="129"/>
      <c r="K58" s="130">
        <f t="shared" si="1"/>
        <v>0</v>
      </c>
      <c r="L58" s="124"/>
      <c r="M58" s="131" t="str">
        <f>IF(ISBLANK(B58),"Non renseigné",MIN(VLOOKUP(C58,Récap_production!$B$32:$D$132,3,FALSE),B58+365))</f>
        <v>Non renseigné</v>
      </c>
      <c r="N58" s="120"/>
      <c r="O58" s="132"/>
      <c r="P58" s="120"/>
      <c r="Q58" s="132"/>
      <c r="R58" s="120"/>
      <c r="S58" s="133"/>
    </row>
    <row r="59" spans="2:19">
      <c r="B59" s="123"/>
      <c r="C59" s="124"/>
      <c r="D59" s="125" t="str">
        <f>IF(ISBLANK(C59),"Non renseigné",VLOOKUP(C59,Récap_production!$B$32:$C$132,2,FALSE))</f>
        <v>Non renseigné</v>
      </c>
      <c r="E59" s="126" t="str">
        <f>IF(ISBLANK(C59),"Non renseigné",VLOOKUP(Conditionnement!C59,Récap_conditionnement!B57:E177,4,0))</f>
        <v>Non renseigné</v>
      </c>
      <c r="F59" s="120"/>
      <c r="G59" s="120"/>
      <c r="H59" s="120"/>
      <c r="I59" s="120"/>
      <c r="J59" s="129"/>
      <c r="K59" s="130">
        <f t="shared" si="1"/>
        <v>0</v>
      </c>
      <c r="L59" s="124"/>
      <c r="M59" s="131" t="str">
        <f>IF(ISBLANK(B59),"Non renseigné",MIN(VLOOKUP(C59,Récap_production!$B$32:$D$132,3,FALSE),B59+365))</f>
        <v>Non renseigné</v>
      </c>
      <c r="N59" s="120"/>
      <c r="O59" s="132"/>
      <c r="P59" s="120"/>
      <c r="Q59" s="132"/>
      <c r="R59" s="120"/>
      <c r="S59" s="133"/>
    </row>
    <row r="60" spans="2:19">
      <c r="B60" s="123"/>
      <c r="C60" s="124"/>
      <c r="D60" s="125" t="str">
        <f>IF(ISBLANK(C60),"Non renseigné",VLOOKUP(C60,Récap_production!$B$32:$C$132,2,FALSE))</f>
        <v>Non renseigné</v>
      </c>
      <c r="E60" s="126" t="str">
        <f>IF(ISBLANK(C60),"Non renseigné",VLOOKUP(Conditionnement!C60,Récap_conditionnement!B58:E178,4,0))</f>
        <v>Non renseigné</v>
      </c>
      <c r="F60" s="120"/>
      <c r="G60" s="120"/>
      <c r="H60" s="120"/>
      <c r="I60" s="120"/>
      <c r="J60" s="129"/>
      <c r="K60" s="130">
        <f t="shared" si="1"/>
        <v>0</v>
      </c>
      <c r="L60" s="124"/>
      <c r="M60" s="131" t="str">
        <f>IF(ISBLANK(B60),"Non renseigné",MIN(VLOOKUP(C60,Récap_production!$B$32:$D$132,3,FALSE),B60+365))</f>
        <v>Non renseigné</v>
      </c>
      <c r="N60" s="120"/>
      <c r="O60" s="132"/>
      <c r="P60" s="120"/>
      <c r="Q60" s="132"/>
      <c r="R60" s="120"/>
      <c r="S60" s="133"/>
    </row>
    <row r="61" spans="2:19">
      <c r="B61" s="123"/>
      <c r="C61" s="124"/>
      <c r="D61" s="125" t="str">
        <f>IF(ISBLANK(C61),"Non renseigné",VLOOKUP(C61,Récap_production!$B$32:$C$132,2,FALSE))</f>
        <v>Non renseigné</v>
      </c>
      <c r="E61" s="126" t="str">
        <f>IF(ISBLANK(C61),"Non renseigné",VLOOKUP(Conditionnement!C61,Récap_conditionnement!B59:E179,4,0))</f>
        <v>Non renseigné</v>
      </c>
      <c r="F61" s="120"/>
      <c r="G61" s="120"/>
      <c r="H61" s="120"/>
      <c r="I61" s="120"/>
      <c r="J61" s="129"/>
      <c r="K61" s="130">
        <f t="shared" si="1"/>
        <v>0</v>
      </c>
      <c r="L61" s="124"/>
      <c r="M61" s="131" t="str">
        <f>IF(ISBLANK(B61),"Non renseigné",MIN(VLOOKUP(C61,Récap_production!$B$32:$D$132,3,FALSE),B61+365))</f>
        <v>Non renseigné</v>
      </c>
      <c r="N61" s="120"/>
      <c r="O61" s="132"/>
      <c r="P61" s="120"/>
      <c r="Q61" s="132"/>
      <c r="R61" s="120"/>
      <c r="S61" s="133"/>
    </row>
    <row r="62" spans="2:19">
      <c r="B62" s="123"/>
      <c r="C62" s="124"/>
      <c r="D62" s="125" t="str">
        <f>IF(ISBLANK(C62),"Non renseigné",VLOOKUP(C62,Récap_production!$B$32:$C$132,2,FALSE))</f>
        <v>Non renseigné</v>
      </c>
      <c r="E62" s="126" t="str">
        <f>IF(ISBLANK(C62),"Non renseigné",VLOOKUP(Conditionnement!C62,Récap_conditionnement!B60:E180,4,0))</f>
        <v>Non renseigné</v>
      </c>
      <c r="F62" s="120"/>
      <c r="G62" s="120"/>
      <c r="H62" s="120"/>
      <c r="I62" s="120"/>
      <c r="J62" s="129"/>
      <c r="K62" s="130">
        <f t="shared" si="1"/>
        <v>0</v>
      </c>
      <c r="L62" s="124"/>
      <c r="M62" s="131" t="str">
        <f>IF(ISBLANK(B62),"Non renseigné",MIN(VLOOKUP(C62,Récap_production!$B$32:$D$132,3,FALSE),B62+365))</f>
        <v>Non renseigné</v>
      </c>
      <c r="N62" s="120"/>
      <c r="O62" s="132"/>
      <c r="P62" s="120"/>
      <c r="Q62" s="132"/>
      <c r="R62" s="120"/>
      <c r="S62" s="133"/>
    </row>
    <row r="63" spans="2:19">
      <c r="B63" s="123"/>
      <c r="C63" s="124"/>
      <c r="D63" s="125" t="str">
        <f>IF(ISBLANK(C63),"Non renseigné",VLOOKUP(C63,Récap_production!$B$32:$C$132,2,FALSE))</f>
        <v>Non renseigné</v>
      </c>
      <c r="E63" s="126" t="str">
        <f>IF(ISBLANK(C63),"Non renseigné",VLOOKUP(Conditionnement!C63,Récap_conditionnement!B61:E181,4,0))</f>
        <v>Non renseigné</v>
      </c>
      <c r="F63" s="120"/>
      <c r="G63" s="120"/>
      <c r="H63" s="120"/>
      <c r="I63" s="120"/>
      <c r="J63" s="129"/>
      <c r="K63" s="130">
        <f t="shared" si="1"/>
        <v>0</v>
      </c>
      <c r="L63" s="124"/>
      <c r="M63" s="131" t="str">
        <f>IF(ISBLANK(B63),"Non renseigné",MIN(VLOOKUP(C63,Récap_production!$B$32:$D$132,3,FALSE),B63+365))</f>
        <v>Non renseigné</v>
      </c>
      <c r="N63" s="120"/>
      <c r="O63" s="132"/>
      <c r="P63" s="120"/>
      <c r="Q63" s="132"/>
      <c r="R63" s="120"/>
      <c r="S63" s="133"/>
    </row>
    <row r="64" spans="2:19">
      <c r="B64" s="123"/>
      <c r="C64" s="124"/>
      <c r="D64" s="125" t="str">
        <f>IF(ISBLANK(C64),"Non renseigné",VLOOKUP(C64,Récap_production!$B$32:$C$132,2,FALSE))</f>
        <v>Non renseigné</v>
      </c>
      <c r="E64" s="126" t="str">
        <f>IF(ISBLANK(C64),"Non renseigné",VLOOKUP(Conditionnement!C64,Récap_conditionnement!B62:E182,4,0))</f>
        <v>Non renseigné</v>
      </c>
      <c r="F64" s="120"/>
      <c r="G64" s="120"/>
      <c r="H64" s="120"/>
      <c r="I64" s="120"/>
      <c r="J64" s="129"/>
      <c r="K64" s="130">
        <f t="shared" si="1"/>
        <v>0</v>
      </c>
      <c r="L64" s="124"/>
      <c r="M64" s="131" t="str">
        <f>IF(ISBLANK(B64),"Non renseigné",MIN(VLOOKUP(C64,Récap_production!$B$32:$D$132,3,FALSE),B64+365))</f>
        <v>Non renseigné</v>
      </c>
      <c r="N64" s="120"/>
      <c r="O64" s="132"/>
      <c r="P64" s="120"/>
      <c r="Q64" s="132"/>
      <c r="R64" s="120"/>
      <c r="S64" s="133"/>
    </row>
    <row r="65" spans="2:19">
      <c r="B65" s="123"/>
      <c r="C65" s="124"/>
      <c r="D65" s="125" t="str">
        <f>IF(ISBLANK(C65),"Non renseigné",VLOOKUP(C65,Récap_production!$B$32:$C$132,2,FALSE))</f>
        <v>Non renseigné</v>
      </c>
      <c r="E65" s="126" t="str">
        <f>IF(ISBLANK(C65),"Non renseigné",VLOOKUP(Conditionnement!C65,Récap_conditionnement!B63:E183,4,0))</f>
        <v>Non renseigné</v>
      </c>
      <c r="F65" s="120"/>
      <c r="G65" s="120"/>
      <c r="H65" s="120"/>
      <c r="I65" s="120"/>
      <c r="J65" s="129"/>
      <c r="K65" s="130">
        <f t="shared" si="1"/>
        <v>0</v>
      </c>
      <c r="L65" s="124"/>
      <c r="M65" s="131" t="str">
        <f>IF(ISBLANK(B65),"Non renseigné",MIN(VLOOKUP(C65,Récap_production!$B$32:$D$132,3,FALSE),B65+365))</f>
        <v>Non renseigné</v>
      </c>
      <c r="N65" s="120"/>
      <c r="O65" s="132"/>
      <c r="P65" s="120"/>
      <c r="Q65" s="132"/>
      <c r="R65" s="120"/>
      <c r="S65" s="133"/>
    </row>
    <row r="66" spans="2:19">
      <c r="B66" s="123"/>
      <c r="C66" s="124"/>
      <c r="D66" s="125" t="str">
        <f>IF(ISBLANK(C66),"Non renseigné",VLOOKUP(C66,Récap_production!$B$32:$C$132,2,FALSE))</f>
        <v>Non renseigné</v>
      </c>
      <c r="E66" s="126" t="str">
        <f>IF(ISBLANK(C66),"Non renseigné",VLOOKUP(Conditionnement!C66,Récap_conditionnement!B64:E184,4,0))</f>
        <v>Non renseigné</v>
      </c>
      <c r="F66" s="120"/>
      <c r="G66" s="120"/>
      <c r="H66" s="120"/>
      <c r="I66" s="120"/>
      <c r="J66" s="129"/>
      <c r="K66" s="130">
        <f t="shared" ref="K66:K97" si="2">F66*10+G66*20+H66*25+I66*J66</f>
        <v>0</v>
      </c>
      <c r="L66" s="124"/>
      <c r="M66" s="131" t="str">
        <f>IF(ISBLANK(B66),"Non renseigné",MIN(VLOOKUP(C66,Récap_production!$B$32:$D$132,3,FALSE),B66+365))</f>
        <v>Non renseigné</v>
      </c>
      <c r="N66" s="120"/>
      <c r="O66" s="132"/>
      <c r="P66" s="120"/>
      <c r="Q66" s="132"/>
      <c r="R66" s="120"/>
      <c r="S66" s="133"/>
    </row>
    <row r="67" spans="2:19">
      <c r="B67" s="123"/>
      <c r="C67" s="124"/>
      <c r="D67" s="125" t="str">
        <f>IF(ISBLANK(C67),"Non renseigné",VLOOKUP(C67,Récap_production!$B$32:$C$132,2,FALSE))</f>
        <v>Non renseigné</v>
      </c>
      <c r="E67" s="126" t="str">
        <f>IF(ISBLANK(C67),"Non renseigné",VLOOKUP(Conditionnement!C67,Récap_conditionnement!B65:E185,4,0))</f>
        <v>Non renseigné</v>
      </c>
      <c r="F67" s="120"/>
      <c r="G67" s="120"/>
      <c r="H67" s="120"/>
      <c r="I67" s="120"/>
      <c r="J67" s="129"/>
      <c r="K67" s="130">
        <f t="shared" si="2"/>
        <v>0</v>
      </c>
      <c r="L67" s="124"/>
      <c r="M67" s="131" t="str">
        <f>IF(ISBLANK(B67),"Non renseigné",MIN(VLOOKUP(C67,Récap_production!$B$32:$D$132,3,FALSE),B67+365))</f>
        <v>Non renseigné</v>
      </c>
      <c r="N67" s="120"/>
      <c r="O67" s="132"/>
      <c r="P67" s="120"/>
      <c r="Q67" s="132"/>
      <c r="R67" s="120"/>
      <c r="S67" s="133"/>
    </row>
    <row r="68" spans="2:19">
      <c r="B68" s="123"/>
      <c r="C68" s="124"/>
      <c r="D68" s="125" t="str">
        <f>IF(ISBLANK(C68),"Non renseigné",VLOOKUP(C68,Récap_production!$B$32:$C$132,2,FALSE))</f>
        <v>Non renseigné</v>
      </c>
      <c r="E68" s="126" t="str">
        <f>IF(ISBLANK(C68),"Non renseigné",VLOOKUP(Conditionnement!C68,Récap_conditionnement!B66:E186,4,0))</f>
        <v>Non renseigné</v>
      </c>
      <c r="F68" s="120"/>
      <c r="G68" s="120"/>
      <c r="H68" s="120"/>
      <c r="I68" s="120"/>
      <c r="J68" s="129"/>
      <c r="K68" s="130">
        <f t="shared" si="2"/>
        <v>0</v>
      </c>
      <c r="L68" s="124"/>
      <c r="M68" s="131" t="str">
        <f>IF(ISBLANK(B68),"Non renseigné",MIN(VLOOKUP(C68,Récap_production!$B$32:$D$132,3,FALSE),B68+365))</f>
        <v>Non renseigné</v>
      </c>
      <c r="N68" s="120"/>
      <c r="O68" s="132"/>
      <c r="P68" s="120"/>
      <c r="Q68" s="132"/>
      <c r="R68" s="120"/>
      <c r="S68" s="133"/>
    </row>
    <row r="69" spans="2:19">
      <c r="B69" s="123"/>
      <c r="C69" s="124"/>
      <c r="D69" s="125" t="str">
        <f>IF(ISBLANK(C69),"Non renseigné",VLOOKUP(C69,Récap_production!$B$32:$C$132,2,FALSE))</f>
        <v>Non renseigné</v>
      </c>
      <c r="E69" s="126" t="str">
        <f>IF(ISBLANK(C69),"Non renseigné",VLOOKUP(Conditionnement!C69,Récap_conditionnement!B67:E187,4,0))</f>
        <v>Non renseigné</v>
      </c>
      <c r="F69" s="120"/>
      <c r="G69" s="120"/>
      <c r="H69" s="120"/>
      <c r="I69" s="120"/>
      <c r="J69" s="129"/>
      <c r="K69" s="130">
        <f t="shared" si="2"/>
        <v>0</v>
      </c>
      <c r="L69" s="124"/>
      <c r="M69" s="131" t="str">
        <f>IF(ISBLANK(B69),"Non renseigné",MIN(VLOOKUP(C69,Récap_production!$B$32:$D$132,3,FALSE),B69+365))</f>
        <v>Non renseigné</v>
      </c>
      <c r="N69" s="120"/>
      <c r="O69" s="132"/>
      <c r="P69" s="120"/>
      <c r="Q69" s="132"/>
      <c r="R69" s="120"/>
      <c r="S69" s="133"/>
    </row>
    <row r="70" spans="2:19">
      <c r="B70" s="123"/>
      <c r="C70" s="124"/>
      <c r="D70" s="125" t="str">
        <f>IF(ISBLANK(C70),"Non renseigné",VLOOKUP(C70,Récap_production!$B$32:$C$132,2,FALSE))</f>
        <v>Non renseigné</v>
      </c>
      <c r="E70" s="126" t="str">
        <f>IF(ISBLANK(C70),"Non renseigné",VLOOKUP(Conditionnement!C70,Récap_conditionnement!B68:E188,4,0))</f>
        <v>Non renseigné</v>
      </c>
      <c r="F70" s="120"/>
      <c r="G70" s="120"/>
      <c r="H70" s="120"/>
      <c r="I70" s="120"/>
      <c r="J70" s="129"/>
      <c r="K70" s="130">
        <f t="shared" si="2"/>
        <v>0</v>
      </c>
      <c r="L70" s="124"/>
      <c r="M70" s="131" t="str">
        <f>IF(ISBLANK(B70),"Non renseigné",MIN(VLOOKUP(C70,Récap_production!$B$32:$D$132,3,FALSE),B70+365))</f>
        <v>Non renseigné</v>
      </c>
      <c r="N70" s="120"/>
      <c r="O70" s="132"/>
      <c r="P70" s="120"/>
      <c r="Q70" s="132"/>
      <c r="R70" s="120"/>
      <c r="S70" s="133"/>
    </row>
    <row r="71" spans="2:19">
      <c r="B71" s="123"/>
      <c r="C71" s="124"/>
      <c r="D71" s="125" t="str">
        <f>IF(ISBLANK(C71),"Non renseigné",VLOOKUP(C71,Récap_production!$B$32:$C$132,2,FALSE))</f>
        <v>Non renseigné</v>
      </c>
      <c r="E71" s="126" t="str">
        <f>IF(ISBLANK(C71),"Non renseigné",VLOOKUP(Conditionnement!C71,Récap_conditionnement!B69:E189,4,0))</f>
        <v>Non renseigné</v>
      </c>
      <c r="F71" s="120"/>
      <c r="G71" s="120"/>
      <c r="H71" s="120"/>
      <c r="I71" s="120"/>
      <c r="J71" s="129"/>
      <c r="K71" s="130">
        <f t="shared" si="2"/>
        <v>0</v>
      </c>
      <c r="L71" s="124"/>
      <c r="M71" s="131" t="str">
        <f>IF(ISBLANK(B71),"Non renseigné",MIN(VLOOKUP(C71,Récap_production!$B$32:$D$132,3,FALSE),B71+365))</f>
        <v>Non renseigné</v>
      </c>
      <c r="N71" s="120"/>
      <c r="O71" s="132"/>
      <c r="P71" s="120"/>
      <c r="Q71" s="132"/>
      <c r="R71" s="120"/>
      <c r="S71" s="133"/>
    </row>
    <row r="72" spans="2:19">
      <c r="B72" s="123"/>
      <c r="C72" s="124"/>
      <c r="D72" s="125" t="str">
        <f>IF(ISBLANK(C72),"Non renseigné",VLOOKUP(C72,Récap_production!$B$32:$C$132,2,FALSE))</f>
        <v>Non renseigné</v>
      </c>
      <c r="E72" s="126" t="str">
        <f>IF(ISBLANK(C72),"Non renseigné",VLOOKUP(Conditionnement!C72,Récap_conditionnement!B70:E190,4,0))</f>
        <v>Non renseigné</v>
      </c>
      <c r="F72" s="120"/>
      <c r="G72" s="120"/>
      <c r="H72" s="120"/>
      <c r="I72" s="120"/>
      <c r="J72" s="129"/>
      <c r="K72" s="130">
        <f t="shared" si="2"/>
        <v>0</v>
      </c>
      <c r="L72" s="124"/>
      <c r="M72" s="131" t="str">
        <f>IF(ISBLANK(B72),"Non renseigné",MIN(VLOOKUP(C72,Récap_production!$B$32:$D$132,3,FALSE),B72+365))</f>
        <v>Non renseigné</v>
      </c>
      <c r="N72" s="120"/>
      <c r="O72" s="132"/>
      <c r="P72" s="120"/>
      <c r="Q72" s="132"/>
      <c r="R72" s="120"/>
      <c r="S72" s="133"/>
    </row>
    <row r="73" spans="2:19">
      <c r="B73" s="123"/>
      <c r="C73" s="124"/>
      <c r="D73" s="125" t="str">
        <f>IF(ISBLANK(C73),"Non renseigné",VLOOKUP(C73,Récap_production!$B$32:$C$132,2,FALSE))</f>
        <v>Non renseigné</v>
      </c>
      <c r="E73" s="126" t="str">
        <f>IF(ISBLANK(C73),"Non renseigné",VLOOKUP(Conditionnement!C73,Récap_conditionnement!B71:E191,4,0))</f>
        <v>Non renseigné</v>
      </c>
      <c r="F73" s="120"/>
      <c r="G73" s="120"/>
      <c r="H73" s="120"/>
      <c r="I73" s="120"/>
      <c r="J73" s="129"/>
      <c r="K73" s="130">
        <f t="shared" si="2"/>
        <v>0</v>
      </c>
      <c r="L73" s="124"/>
      <c r="M73" s="131" t="str">
        <f>IF(ISBLANK(B73),"Non renseigné",MIN(VLOOKUP(C73,Récap_production!$B$32:$D$132,3,FALSE),B73+365))</f>
        <v>Non renseigné</v>
      </c>
      <c r="N73" s="120"/>
      <c r="O73" s="132"/>
      <c r="P73" s="120"/>
      <c r="Q73" s="132"/>
      <c r="R73" s="120"/>
      <c r="S73" s="133"/>
    </row>
    <row r="74" spans="2:19">
      <c r="B74" s="123"/>
      <c r="C74" s="124"/>
      <c r="D74" s="125" t="str">
        <f>IF(ISBLANK(C74),"Non renseigné",VLOOKUP(C74,Récap_production!$B$32:$C$132,2,FALSE))</f>
        <v>Non renseigné</v>
      </c>
      <c r="E74" s="126" t="str">
        <f>IF(ISBLANK(C74),"Non renseigné",VLOOKUP(Conditionnement!C74,Récap_conditionnement!B72:E192,4,0))</f>
        <v>Non renseigné</v>
      </c>
      <c r="F74" s="120"/>
      <c r="G74" s="120"/>
      <c r="H74" s="120"/>
      <c r="I74" s="120"/>
      <c r="J74" s="129"/>
      <c r="K74" s="130">
        <f t="shared" si="2"/>
        <v>0</v>
      </c>
      <c r="L74" s="124"/>
      <c r="M74" s="131" t="str">
        <f>IF(ISBLANK(B74),"Non renseigné",MIN(VLOOKUP(C74,Récap_production!$B$32:$D$132,3,FALSE),B74+365))</f>
        <v>Non renseigné</v>
      </c>
      <c r="N74" s="120"/>
      <c r="O74" s="132"/>
      <c r="P74" s="120"/>
      <c r="Q74" s="132"/>
      <c r="R74" s="120"/>
      <c r="S74" s="133"/>
    </row>
    <row r="75" spans="2:19">
      <c r="B75" s="123"/>
      <c r="C75" s="124"/>
      <c r="D75" s="125" t="str">
        <f>IF(ISBLANK(C75),"Non renseigné",VLOOKUP(C75,Récap_production!$B$32:$C$132,2,FALSE))</f>
        <v>Non renseigné</v>
      </c>
      <c r="E75" s="126" t="str">
        <f>IF(ISBLANK(C75),"Non renseigné",VLOOKUP(Conditionnement!C75,Récap_conditionnement!B73:E193,4,0))</f>
        <v>Non renseigné</v>
      </c>
      <c r="F75" s="120"/>
      <c r="G75" s="120"/>
      <c r="H75" s="120"/>
      <c r="I75" s="120"/>
      <c r="J75" s="129"/>
      <c r="K75" s="130">
        <f t="shared" si="2"/>
        <v>0</v>
      </c>
      <c r="L75" s="124"/>
      <c r="M75" s="131" t="str">
        <f>IF(ISBLANK(B75),"Non renseigné",MIN(VLOOKUP(C75,Récap_production!$B$32:$D$132,3,FALSE),B75+365))</f>
        <v>Non renseigné</v>
      </c>
      <c r="N75" s="120"/>
      <c r="O75" s="132"/>
      <c r="P75" s="120"/>
      <c r="Q75" s="132"/>
      <c r="R75" s="120"/>
      <c r="S75" s="133"/>
    </row>
    <row r="76" spans="2:19">
      <c r="B76" s="123"/>
      <c r="C76" s="124"/>
      <c r="D76" s="125" t="str">
        <f>IF(ISBLANK(C76),"Non renseigné",VLOOKUP(C76,Récap_production!$B$32:$C$132,2,FALSE))</f>
        <v>Non renseigné</v>
      </c>
      <c r="E76" s="126" t="str">
        <f>IF(ISBLANK(C76),"Non renseigné",VLOOKUP(Conditionnement!C76,Récap_conditionnement!B74:E194,4,0))</f>
        <v>Non renseigné</v>
      </c>
      <c r="F76" s="120"/>
      <c r="G76" s="120"/>
      <c r="H76" s="120"/>
      <c r="I76" s="120"/>
      <c r="J76" s="129"/>
      <c r="K76" s="130">
        <f t="shared" si="2"/>
        <v>0</v>
      </c>
      <c r="L76" s="124"/>
      <c r="M76" s="131" t="str">
        <f>IF(ISBLANK(B76),"Non renseigné",MIN(VLOOKUP(C76,Récap_production!$B$32:$D$132,3,FALSE),B76+365))</f>
        <v>Non renseigné</v>
      </c>
      <c r="N76" s="120"/>
      <c r="O76" s="132"/>
      <c r="P76" s="120"/>
      <c r="Q76" s="132"/>
      <c r="R76" s="120"/>
      <c r="S76" s="133"/>
    </row>
    <row r="77" spans="2:19">
      <c r="B77" s="123"/>
      <c r="C77" s="124"/>
      <c r="D77" s="125" t="str">
        <f>IF(ISBLANK(C77),"Non renseigné",VLOOKUP(C77,Récap_production!$B$32:$C$132,2,FALSE))</f>
        <v>Non renseigné</v>
      </c>
      <c r="E77" s="126" t="str">
        <f>IF(ISBLANK(C77),"Non renseigné",VLOOKUP(Conditionnement!C77,Récap_conditionnement!B75:E195,4,0))</f>
        <v>Non renseigné</v>
      </c>
      <c r="F77" s="120"/>
      <c r="G77" s="120"/>
      <c r="H77" s="120"/>
      <c r="I77" s="120"/>
      <c r="J77" s="129"/>
      <c r="K77" s="130">
        <f t="shared" si="2"/>
        <v>0</v>
      </c>
      <c r="L77" s="124"/>
      <c r="M77" s="131" t="str">
        <f>IF(ISBLANK(B77),"Non renseigné",MIN(VLOOKUP(C77,Récap_production!$B$32:$D$132,3,FALSE),B77+365))</f>
        <v>Non renseigné</v>
      </c>
      <c r="N77" s="120"/>
      <c r="O77" s="132"/>
      <c r="P77" s="120"/>
      <c r="Q77" s="132"/>
      <c r="R77" s="120"/>
      <c r="S77" s="133"/>
    </row>
    <row r="78" spans="2:19">
      <c r="B78" s="123"/>
      <c r="C78" s="124"/>
      <c r="D78" s="125" t="str">
        <f>IF(ISBLANK(C78),"Non renseigné",VLOOKUP(C78,Récap_production!$B$32:$C$132,2,FALSE))</f>
        <v>Non renseigné</v>
      </c>
      <c r="E78" s="126" t="str">
        <f>IF(ISBLANK(C78),"Non renseigné",VLOOKUP(Conditionnement!C78,Récap_conditionnement!B76:E196,4,0))</f>
        <v>Non renseigné</v>
      </c>
      <c r="F78" s="120"/>
      <c r="G78" s="120"/>
      <c r="H78" s="120"/>
      <c r="I78" s="120"/>
      <c r="J78" s="129"/>
      <c r="K78" s="130">
        <f t="shared" si="2"/>
        <v>0</v>
      </c>
      <c r="L78" s="124"/>
      <c r="M78" s="131" t="str">
        <f>IF(ISBLANK(B78),"Non renseigné",MIN(VLOOKUP(C78,Récap_production!$B$32:$D$132,3,FALSE),B78+365))</f>
        <v>Non renseigné</v>
      </c>
      <c r="N78" s="120"/>
      <c r="O78" s="132"/>
      <c r="P78" s="120"/>
      <c r="Q78" s="132"/>
      <c r="R78" s="120"/>
      <c r="S78" s="133"/>
    </row>
    <row r="79" spans="2:19">
      <c r="B79" s="123"/>
      <c r="C79" s="124"/>
      <c r="D79" s="125" t="str">
        <f>IF(ISBLANK(C79),"Non renseigné",VLOOKUP(C79,Récap_production!$B$32:$C$132,2,FALSE))</f>
        <v>Non renseigné</v>
      </c>
      <c r="E79" s="126" t="str">
        <f>IF(ISBLANK(C79),"Non renseigné",VLOOKUP(Conditionnement!C79,Récap_conditionnement!B77:E197,4,0))</f>
        <v>Non renseigné</v>
      </c>
      <c r="F79" s="120"/>
      <c r="G79" s="120"/>
      <c r="H79" s="120"/>
      <c r="I79" s="120"/>
      <c r="J79" s="129"/>
      <c r="K79" s="130">
        <f t="shared" si="2"/>
        <v>0</v>
      </c>
      <c r="L79" s="124"/>
      <c r="M79" s="131" t="str">
        <f>IF(ISBLANK(B79),"Non renseigné",MIN(VLOOKUP(C79,Récap_production!$B$32:$D$132,3,FALSE),B79+365))</f>
        <v>Non renseigné</v>
      </c>
      <c r="N79" s="120"/>
      <c r="O79" s="132"/>
      <c r="P79" s="120"/>
      <c r="Q79" s="132"/>
      <c r="R79" s="120"/>
      <c r="S79" s="133"/>
    </row>
    <row r="80" spans="2:19">
      <c r="B80" s="123"/>
      <c r="C80" s="124"/>
      <c r="D80" s="125" t="str">
        <f>IF(ISBLANK(C80),"Non renseigné",VLOOKUP(C80,Récap_production!$B$32:$C$132,2,FALSE))</f>
        <v>Non renseigné</v>
      </c>
      <c r="E80" s="126" t="str">
        <f>IF(ISBLANK(C80),"Non renseigné",VLOOKUP(Conditionnement!C80,Récap_conditionnement!B78:E198,4,0))</f>
        <v>Non renseigné</v>
      </c>
      <c r="F80" s="120"/>
      <c r="G80" s="120"/>
      <c r="H80" s="120"/>
      <c r="I80" s="120"/>
      <c r="J80" s="129"/>
      <c r="K80" s="130">
        <f t="shared" si="2"/>
        <v>0</v>
      </c>
      <c r="L80" s="124"/>
      <c r="M80" s="131" t="str">
        <f>IF(ISBLANK(B80),"Non renseigné",MIN(VLOOKUP(C80,Récap_production!$B$32:$D$132,3,FALSE),B80+365))</f>
        <v>Non renseigné</v>
      </c>
      <c r="N80" s="120"/>
      <c r="O80" s="132"/>
      <c r="P80" s="120"/>
      <c r="Q80" s="132"/>
      <c r="R80" s="120"/>
      <c r="S80" s="133"/>
    </row>
    <row r="81" spans="2:19">
      <c r="B81" s="123"/>
      <c r="C81" s="124"/>
      <c r="D81" s="125" t="str">
        <f>IF(ISBLANK(C81),"Non renseigné",VLOOKUP(C81,Récap_production!$B$32:$C$132,2,FALSE))</f>
        <v>Non renseigné</v>
      </c>
      <c r="E81" s="126" t="str">
        <f>IF(ISBLANK(C81),"Non renseigné",VLOOKUP(Conditionnement!C81,Récap_conditionnement!B79:E199,4,0))</f>
        <v>Non renseigné</v>
      </c>
      <c r="F81" s="120"/>
      <c r="G81" s="120"/>
      <c r="H81" s="120"/>
      <c r="I81" s="120"/>
      <c r="J81" s="129"/>
      <c r="K81" s="130">
        <f t="shared" si="2"/>
        <v>0</v>
      </c>
      <c r="L81" s="124"/>
      <c r="M81" s="131" t="str">
        <f>IF(ISBLANK(B81),"Non renseigné",MIN(VLOOKUP(C81,Récap_production!$B$32:$D$132,3,FALSE),B81+365))</f>
        <v>Non renseigné</v>
      </c>
      <c r="N81" s="120"/>
      <c r="O81" s="132"/>
      <c r="P81" s="120"/>
      <c r="Q81" s="132"/>
      <c r="R81" s="120"/>
      <c r="S81" s="133"/>
    </row>
    <row r="82" spans="2:19">
      <c r="B82" s="123"/>
      <c r="C82" s="124"/>
      <c r="D82" s="125" t="str">
        <f>IF(ISBLANK(C82),"Non renseigné",VLOOKUP(C82,Récap_production!$B$32:$C$132,2,FALSE))</f>
        <v>Non renseigné</v>
      </c>
      <c r="E82" s="126" t="str">
        <f>IF(ISBLANK(C82),"Non renseigné",VLOOKUP(Conditionnement!C82,Récap_conditionnement!B80:E200,4,0))</f>
        <v>Non renseigné</v>
      </c>
      <c r="F82" s="120"/>
      <c r="G82" s="120"/>
      <c r="H82" s="120"/>
      <c r="I82" s="120"/>
      <c r="J82" s="129"/>
      <c r="K82" s="130">
        <f t="shared" si="2"/>
        <v>0</v>
      </c>
      <c r="L82" s="124"/>
      <c r="M82" s="131" t="str">
        <f>IF(ISBLANK(B82),"Non renseigné",MIN(VLOOKUP(C82,Récap_production!$B$32:$D$132,3,FALSE),B82+365))</f>
        <v>Non renseigné</v>
      </c>
      <c r="N82" s="120"/>
      <c r="O82" s="132"/>
      <c r="P82" s="120"/>
      <c r="Q82" s="132"/>
      <c r="R82" s="120"/>
      <c r="S82" s="133"/>
    </row>
    <row r="83" spans="2:19">
      <c r="B83" s="123"/>
      <c r="C83" s="124"/>
      <c r="D83" s="125" t="str">
        <f>IF(ISBLANK(C83),"Non renseigné",VLOOKUP(C83,Récap_production!$B$32:$C$132,2,FALSE))</f>
        <v>Non renseigné</v>
      </c>
      <c r="E83" s="126" t="str">
        <f>IF(ISBLANK(C83),"Non renseigné",VLOOKUP(Conditionnement!C83,Récap_conditionnement!B81:E201,4,0))</f>
        <v>Non renseigné</v>
      </c>
      <c r="F83" s="120"/>
      <c r="G83" s="120"/>
      <c r="H83" s="120"/>
      <c r="I83" s="120"/>
      <c r="J83" s="129"/>
      <c r="K83" s="130">
        <f t="shared" si="2"/>
        <v>0</v>
      </c>
      <c r="L83" s="124"/>
      <c r="M83" s="131" t="str">
        <f>IF(ISBLANK(B83),"Non renseigné",MIN(VLOOKUP(C83,Récap_production!$B$32:$D$132,3,FALSE),B83+365))</f>
        <v>Non renseigné</v>
      </c>
      <c r="N83" s="120"/>
      <c r="O83" s="132"/>
      <c r="P83" s="120"/>
      <c r="Q83" s="132"/>
      <c r="R83" s="120"/>
      <c r="S83" s="133"/>
    </row>
    <row r="84" spans="2:19">
      <c r="B84" s="123"/>
      <c r="C84" s="124"/>
      <c r="D84" s="125" t="str">
        <f>IF(ISBLANK(C84),"Non renseigné",VLOOKUP(C84,Récap_production!$B$32:$C$132,2,FALSE))</f>
        <v>Non renseigné</v>
      </c>
      <c r="E84" s="126" t="str">
        <f>IF(ISBLANK(C84),"Non renseigné",VLOOKUP(Conditionnement!C84,Récap_conditionnement!B82:E202,4,0))</f>
        <v>Non renseigné</v>
      </c>
      <c r="F84" s="120"/>
      <c r="G84" s="120"/>
      <c r="H84" s="120"/>
      <c r="I84" s="120"/>
      <c r="J84" s="129"/>
      <c r="K84" s="130">
        <f t="shared" si="2"/>
        <v>0</v>
      </c>
      <c r="L84" s="124"/>
      <c r="M84" s="131" t="str">
        <f>IF(ISBLANK(B84),"Non renseigné",MIN(VLOOKUP(C84,Récap_production!$B$32:$D$132,3,FALSE),B84+365))</f>
        <v>Non renseigné</v>
      </c>
      <c r="N84" s="120"/>
      <c r="O84" s="132"/>
      <c r="P84" s="120"/>
      <c r="Q84" s="132"/>
      <c r="R84" s="120"/>
      <c r="S84" s="133"/>
    </row>
    <row r="85" spans="2:19">
      <c r="B85" s="123"/>
      <c r="C85" s="124"/>
      <c r="D85" s="125" t="str">
        <f>IF(ISBLANK(C85),"Non renseigné",VLOOKUP(C85,Récap_production!$B$32:$C$132,2,FALSE))</f>
        <v>Non renseigné</v>
      </c>
      <c r="E85" s="126" t="str">
        <f>IF(ISBLANK(C85),"Non renseigné",VLOOKUP(Conditionnement!C85,Récap_conditionnement!B83:E203,4,0))</f>
        <v>Non renseigné</v>
      </c>
      <c r="F85" s="120"/>
      <c r="G85" s="120"/>
      <c r="H85" s="120"/>
      <c r="I85" s="120"/>
      <c r="J85" s="129"/>
      <c r="K85" s="130">
        <f t="shared" si="2"/>
        <v>0</v>
      </c>
      <c r="L85" s="124"/>
      <c r="M85" s="131" t="str">
        <f>IF(ISBLANK(B85),"Non renseigné",MIN(VLOOKUP(C85,Récap_production!$B$32:$D$132,3,FALSE),B85+365))</f>
        <v>Non renseigné</v>
      </c>
      <c r="N85" s="120"/>
      <c r="O85" s="132"/>
      <c r="P85" s="120"/>
      <c r="Q85" s="132"/>
      <c r="R85" s="120"/>
      <c r="S85" s="133"/>
    </row>
    <row r="86" spans="2:19">
      <c r="B86" s="123"/>
      <c r="C86" s="124"/>
      <c r="D86" s="125" t="str">
        <f>IF(ISBLANK(C86),"Non renseigné",VLOOKUP(C86,Récap_production!$B$32:$C$132,2,FALSE))</f>
        <v>Non renseigné</v>
      </c>
      <c r="E86" s="126" t="str">
        <f>IF(ISBLANK(C86),"Non renseigné",VLOOKUP(Conditionnement!C86,Récap_conditionnement!B84:E204,4,0))</f>
        <v>Non renseigné</v>
      </c>
      <c r="F86" s="120"/>
      <c r="G86" s="120"/>
      <c r="H86" s="120"/>
      <c r="I86" s="120"/>
      <c r="J86" s="129"/>
      <c r="K86" s="130">
        <f t="shared" si="2"/>
        <v>0</v>
      </c>
      <c r="L86" s="124"/>
      <c r="M86" s="131" t="str">
        <f>IF(ISBLANK(B86),"Non renseigné",MIN(VLOOKUP(C86,Récap_production!$B$32:$D$132,3,FALSE),B86+365))</f>
        <v>Non renseigné</v>
      </c>
      <c r="N86" s="120"/>
      <c r="O86" s="132"/>
      <c r="P86" s="120"/>
      <c r="Q86" s="132"/>
      <c r="R86" s="120"/>
      <c r="S86" s="133"/>
    </row>
    <row r="87" spans="2:19">
      <c r="B87" s="123"/>
      <c r="C87" s="124"/>
      <c r="D87" s="125" t="str">
        <f>IF(ISBLANK(C87),"Non renseigné",VLOOKUP(C87,Récap_production!$B$32:$C$132,2,FALSE))</f>
        <v>Non renseigné</v>
      </c>
      <c r="E87" s="126" t="str">
        <f>IF(ISBLANK(C87),"Non renseigné",VLOOKUP(Conditionnement!C87,Récap_conditionnement!B85:E205,4,0))</f>
        <v>Non renseigné</v>
      </c>
      <c r="F87" s="120"/>
      <c r="G87" s="120"/>
      <c r="H87" s="120"/>
      <c r="I87" s="120"/>
      <c r="J87" s="129"/>
      <c r="K87" s="130">
        <f t="shared" si="2"/>
        <v>0</v>
      </c>
      <c r="L87" s="124"/>
      <c r="M87" s="131" t="str">
        <f>IF(ISBLANK(B87),"Non renseigné",MIN(VLOOKUP(C87,Récap_production!$B$32:$D$132,3,FALSE),B87+365))</f>
        <v>Non renseigné</v>
      </c>
      <c r="N87" s="120"/>
      <c r="O87" s="132"/>
      <c r="P87" s="120"/>
      <c r="Q87" s="132"/>
      <c r="R87" s="120"/>
      <c r="S87" s="133"/>
    </row>
    <row r="88" spans="2:19">
      <c r="B88" s="123"/>
      <c r="C88" s="124"/>
      <c r="D88" s="125" t="str">
        <f>IF(ISBLANK(C88),"Non renseigné",VLOOKUP(C88,Récap_production!$B$32:$C$132,2,FALSE))</f>
        <v>Non renseigné</v>
      </c>
      <c r="E88" s="126" t="str">
        <f>IF(ISBLANK(C88),"Non renseigné",VLOOKUP(Conditionnement!C88,Récap_conditionnement!B86:E206,4,0))</f>
        <v>Non renseigné</v>
      </c>
      <c r="F88" s="120"/>
      <c r="G88" s="120"/>
      <c r="H88" s="120"/>
      <c r="I88" s="120"/>
      <c r="J88" s="129"/>
      <c r="K88" s="130">
        <f t="shared" si="2"/>
        <v>0</v>
      </c>
      <c r="L88" s="124"/>
      <c r="M88" s="131" t="str">
        <f>IF(ISBLANK(B88),"Non renseigné",MIN(VLOOKUP(C88,Récap_production!$B$32:$D$132,3,FALSE),B88+365))</f>
        <v>Non renseigné</v>
      </c>
      <c r="N88" s="120"/>
      <c r="O88" s="132"/>
      <c r="P88" s="120"/>
      <c r="Q88" s="132"/>
      <c r="R88" s="120"/>
      <c r="S88" s="133"/>
    </row>
    <row r="89" spans="2:19">
      <c r="B89" s="123"/>
      <c r="C89" s="124"/>
      <c r="D89" s="125" t="str">
        <f>IF(ISBLANK(C89),"Non renseigné",VLOOKUP(C89,Récap_production!$B$32:$C$132,2,FALSE))</f>
        <v>Non renseigné</v>
      </c>
      <c r="E89" s="126" t="str">
        <f>IF(ISBLANK(C89),"Non renseigné",VLOOKUP(Conditionnement!C89,Récap_conditionnement!B87:E207,4,0))</f>
        <v>Non renseigné</v>
      </c>
      <c r="F89" s="120"/>
      <c r="G89" s="120"/>
      <c r="H89" s="120"/>
      <c r="I89" s="120"/>
      <c r="J89" s="129"/>
      <c r="K89" s="130">
        <f t="shared" si="2"/>
        <v>0</v>
      </c>
      <c r="L89" s="124"/>
      <c r="M89" s="131" t="str">
        <f>IF(ISBLANK(B89),"Non renseigné",MIN(VLOOKUP(C89,Récap_production!$B$32:$D$132,3,FALSE),B89+365))</f>
        <v>Non renseigné</v>
      </c>
      <c r="N89" s="120"/>
      <c r="O89" s="132"/>
      <c r="P89" s="120"/>
      <c r="Q89" s="132"/>
      <c r="R89" s="120"/>
      <c r="S89" s="133"/>
    </row>
    <row r="90" spans="2:19">
      <c r="B90" s="123"/>
      <c r="C90" s="124"/>
      <c r="D90" s="125" t="str">
        <f>IF(ISBLANK(C90),"Non renseigné",VLOOKUP(C90,Récap_production!$B$32:$C$132,2,FALSE))</f>
        <v>Non renseigné</v>
      </c>
      <c r="E90" s="126" t="str">
        <f>IF(ISBLANK(C90),"Non renseigné",VLOOKUP(Conditionnement!C90,Récap_conditionnement!B88:E208,4,0))</f>
        <v>Non renseigné</v>
      </c>
      <c r="F90" s="120"/>
      <c r="G90" s="120"/>
      <c r="H90" s="120"/>
      <c r="I90" s="120"/>
      <c r="J90" s="129"/>
      <c r="K90" s="130">
        <f t="shared" si="2"/>
        <v>0</v>
      </c>
      <c r="L90" s="124"/>
      <c r="M90" s="131" t="str">
        <f>IF(ISBLANK(B90),"Non renseigné",MIN(VLOOKUP(C90,Récap_production!$B$32:$D$132,3,FALSE),B90+365))</f>
        <v>Non renseigné</v>
      </c>
      <c r="N90" s="120"/>
      <c r="O90" s="132"/>
      <c r="P90" s="120"/>
      <c r="Q90" s="132"/>
      <c r="R90" s="120"/>
      <c r="S90" s="133"/>
    </row>
    <row r="91" spans="2:19">
      <c r="B91" s="123"/>
      <c r="C91" s="124"/>
      <c r="D91" s="125" t="str">
        <f>IF(ISBLANK(C91),"Non renseigné",VLOOKUP(C91,Récap_production!$B$32:$C$132,2,FALSE))</f>
        <v>Non renseigné</v>
      </c>
      <c r="E91" s="126" t="str">
        <f>IF(ISBLANK(C91),"Non renseigné",VLOOKUP(Conditionnement!C91,Récap_conditionnement!B89:E209,4,0))</f>
        <v>Non renseigné</v>
      </c>
      <c r="F91" s="120"/>
      <c r="G91" s="120"/>
      <c r="H91" s="120"/>
      <c r="I91" s="120"/>
      <c r="J91" s="129"/>
      <c r="K91" s="130">
        <f t="shared" si="2"/>
        <v>0</v>
      </c>
      <c r="L91" s="124"/>
      <c r="M91" s="131" t="str">
        <f>IF(ISBLANK(B91),"Non renseigné",MIN(VLOOKUP(C91,Récap_production!$B$32:$D$132,3,FALSE),B91+365))</f>
        <v>Non renseigné</v>
      </c>
      <c r="N91" s="120"/>
      <c r="O91" s="132"/>
      <c r="P91" s="120"/>
      <c r="Q91" s="132"/>
      <c r="R91" s="120"/>
      <c r="S91" s="133"/>
    </row>
    <row r="92" spans="2:19">
      <c r="B92" s="123"/>
      <c r="C92" s="124"/>
      <c r="D92" s="125" t="str">
        <f>IF(ISBLANK(C92),"Non renseigné",VLOOKUP(C92,Récap_production!$B$32:$C$132,2,FALSE))</f>
        <v>Non renseigné</v>
      </c>
      <c r="E92" s="126" t="str">
        <f>IF(ISBLANK(C92),"Non renseigné",VLOOKUP(Conditionnement!C92,Récap_conditionnement!B90:E210,4,0))</f>
        <v>Non renseigné</v>
      </c>
      <c r="F92" s="120"/>
      <c r="G92" s="120"/>
      <c r="H92" s="120"/>
      <c r="I92" s="120"/>
      <c r="J92" s="129"/>
      <c r="K92" s="130">
        <f t="shared" si="2"/>
        <v>0</v>
      </c>
      <c r="L92" s="124"/>
      <c r="M92" s="131" t="str">
        <f>IF(ISBLANK(B92),"Non renseigné",MIN(VLOOKUP(C92,Récap_production!$B$32:$D$132,3,FALSE),B92+365))</f>
        <v>Non renseigné</v>
      </c>
      <c r="N92" s="120"/>
      <c r="O92" s="132"/>
      <c r="P92" s="120"/>
      <c r="Q92" s="132"/>
      <c r="R92" s="120"/>
      <c r="S92" s="133"/>
    </row>
    <row r="93" spans="2:19">
      <c r="B93" s="123"/>
      <c r="C93" s="124"/>
      <c r="D93" s="125" t="str">
        <f>IF(ISBLANK(C93),"Non renseigné",VLOOKUP(C93,Récap_production!$B$32:$C$132,2,FALSE))</f>
        <v>Non renseigné</v>
      </c>
      <c r="E93" s="126" t="str">
        <f>IF(ISBLANK(C93),"Non renseigné",VLOOKUP(Conditionnement!C93,Récap_conditionnement!B91:E211,4,0))</f>
        <v>Non renseigné</v>
      </c>
      <c r="F93" s="120"/>
      <c r="G93" s="120"/>
      <c r="H93" s="120"/>
      <c r="I93" s="120"/>
      <c r="J93" s="129"/>
      <c r="K93" s="130">
        <f t="shared" si="2"/>
        <v>0</v>
      </c>
      <c r="L93" s="124"/>
      <c r="M93" s="131" t="str">
        <f>IF(ISBLANK(B93),"Non renseigné",MIN(VLOOKUP(C93,Récap_production!$B$32:$D$132,3,FALSE),B93+365))</f>
        <v>Non renseigné</v>
      </c>
      <c r="N93" s="120"/>
      <c r="O93" s="132"/>
      <c r="P93" s="120"/>
      <c r="Q93" s="132"/>
      <c r="R93" s="120"/>
      <c r="S93" s="133"/>
    </row>
    <row r="94" spans="2:19">
      <c r="B94" s="123"/>
      <c r="C94" s="124"/>
      <c r="D94" s="125" t="str">
        <f>IF(ISBLANK(C94),"Non renseigné",VLOOKUP(C94,Récap_production!$B$32:$C$132,2,FALSE))</f>
        <v>Non renseigné</v>
      </c>
      <c r="E94" s="126" t="str">
        <f>IF(ISBLANK(C94),"Non renseigné",VLOOKUP(Conditionnement!C94,Récap_conditionnement!B92:E212,4,0))</f>
        <v>Non renseigné</v>
      </c>
      <c r="F94" s="120"/>
      <c r="G94" s="120"/>
      <c r="H94" s="120"/>
      <c r="I94" s="120"/>
      <c r="J94" s="129"/>
      <c r="K94" s="130">
        <f t="shared" si="2"/>
        <v>0</v>
      </c>
      <c r="L94" s="124"/>
      <c r="M94" s="131" t="str">
        <f>IF(ISBLANK(B94),"Non renseigné",MIN(VLOOKUP(C94,Récap_production!$B$32:$D$132,3,FALSE),B94+365))</f>
        <v>Non renseigné</v>
      </c>
      <c r="N94" s="120"/>
      <c r="O94" s="132"/>
      <c r="P94" s="120"/>
      <c r="Q94" s="132"/>
      <c r="R94" s="120"/>
      <c r="S94" s="133"/>
    </row>
    <row r="95" spans="2:19">
      <c r="B95" s="123"/>
      <c r="C95" s="124"/>
      <c r="D95" s="125" t="str">
        <f>IF(ISBLANK(C95),"Non renseigné",VLOOKUP(C95,Récap_production!$B$32:$C$132,2,FALSE))</f>
        <v>Non renseigné</v>
      </c>
      <c r="E95" s="126" t="str">
        <f>IF(ISBLANK(C95),"Non renseigné",VLOOKUP(Conditionnement!C95,Récap_conditionnement!B93:E213,4,0))</f>
        <v>Non renseigné</v>
      </c>
      <c r="F95" s="120"/>
      <c r="G95" s="120"/>
      <c r="H95" s="120"/>
      <c r="I95" s="120"/>
      <c r="J95" s="129"/>
      <c r="K95" s="130">
        <f t="shared" si="2"/>
        <v>0</v>
      </c>
      <c r="L95" s="124"/>
      <c r="M95" s="131" t="str">
        <f>IF(ISBLANK(B95),"Non renseigné",MIN(VLOOKUP(C95,Récap_production!$B$32:$D$132,3,FALSE),B95+365))</f>
        <v>Non renseigné</v>
      </c>
      <c r="N95" s="120"/>
      <c r="O95" s="132"/>
      <c r="P95" s="120"/>
      <c r="Q95" s="132"/>
      <c r="R95" s="120"/>
      <c r="S95" s="133"/>
    </row>
    <row r="96" spans="2:19">
      <c r="B96" s="123"/>
      <c r="C96" s="124"/>
      <c r="D96" s="125" t="str">
        <f>IF(ISBLANK(C96),"Non renseigné",VLOOKUP(C96,Récap_production!$B$32:$C$132,2,FALSE))</f>
        <v>Non renseigné</v>
      </c>
      <c r="E96" s="126" t="str">
        <f>IF(ISBLANK(C96),"Non renseigné",VLOOKUP(Conditionnement!C96,Récap_conditionnement!B94:E214,4,0))</f>
        <v>Non renseigné</v>
      </c>
      <c r="F96" s="120"/>
      <c r="G96" s="120"/>
      <c r="H96" s="120"/>
      <c r="I96" s="120"/>
      <c r="J96" s="129"/>
      <c r="K96" s="130">
        <f t="shared" si="2"/>
        <v>0</v>
      </c>
      <c r="L96" s="124"/>
      <c r="M96" s="131" t="str">
        <f>IF(ISBLANK(B96),"Non renseigné",MIN(VLOOKUP(C96,Récap_production!$B$32:$D$132,3,FALSE),B96+365))</f>
        <v>Non renseigné</v>
      </c>
      <c r="N96" s="120"/>
      <c r="O96" s="132"/>
      <c r="P96" s="120"/>
      <c r="Q96" s="132"/>
      <c r="R96" s="120"/>
      <c r="S96" s="133"/>
    </row>
    <row r="97" spans="2:19">
      <c r="B97" s="123"/>
      <c r="C97" s="124"/>
      <c r="D97" s="125" t="str">
        <f>IF(ISBLANK(C97),"Non renseigné",VLOOKUP(C97,Récap_production!$B$32:$C$132,2,FALSE))</f>
        <v>Non renseigné</v>
      </c>
      <c r="E97" s="126" t="str">
        <f>IF(ISBLANK(C97),"Non renseigné",VLOOKUP(Conditionnement!C97,Récap_conditionnement!B95:E215,4,0))</f>
        <v>Non renseigné</v>
      </c>
      <c r="F97" s="120"/>
      <c r="G97" s="120"/>
      <c r="H97" s="120"/>
      <c r="I97" s="120"/>
      <c r="J97" s="129"/>
      <c r="K97" s="130">
        <f t="shared" si="2"/>
        <v>0</v>
      </c>
      <c r="L97" s="124"/>
      <c r="M97" s="131" t="str">
        <f>IF(ISBLANK(B97),"Non renseigné",MIN(VLOOKUP(C97,Récap_production!$B$32:$D$132,3,FALSE),B97+365))</f>
        <v>Non renseigné</v>
      </c>
      <c r="N97" s="120"/>
      <c r="O97" s="132"/>
      <c r="P97" s="120"/>
      <c r="Q97" s="132"/>
      <c r="R97" s="120"/>
      <c r="S97" s="133"/>
    </row>
    <row r="98" spans="2:19">
      <c r="B98" s="123"/>
      <c r="C98" s="124"/>
      <c r="D98" s="125" t="str">
        <f>IF(ISBLANK(C98),"Non renseigné",VLOOKUP(C98,Récap_production!$B$32:$C$132,2,FALSE))</f>
        <v>Non renseigné</v>
      </c>
      <c r="E98" s="126" t="str">
        <f>IF(ISBLANK(C98),"Non renseigné",VLOOKUP(Conditionnement!C98,Récap_conditionnement!B96:E216,4,0))</f>
        <v>Non renseigné</v>
      </c>
      <c r="F98" s="120"/>
      <c r="G98" s="120"/>
      <c r="H98" s="120"/>
      <c r="I98" s="120"/>
      <c r="J98" s="129"/>
      <c r="K98" s="130">
        <f t="shared" ref="K98:K129" si="3">F98*10+G98*20+H98*25+I98*J98</f>
        <v>0</v>
      </c>
      <c r="L98" s="124"/>
      <c r="M98" s="131" t="str">
        <f>IF(ISBLANK(B98),"Non renseigné",MIN(VLOOKUP(C98,Récap_production!$B$32:$D$132,3,FALSE),B98+365))</f>
        <v>Non renseigné</v>
      </c>
      <c r="N98" s="120"/>
      <c r="O98" s="132"/>
      <c r="P98" s="120"/>
      <c r="Q98" s="132"/>
      <c r="R98" s="120"/>
      <c r="S98" s="133"/>
    </row>
    <row r="99" spans="2:19">
      <c r="B99" s="123"/>
      <c r="C99" s="124"/>
      <c r="D99" s="125" t="str">
        <f>IF(ISBLANK(C99),"Non renseigné",VLOOKUP(C99,Récap_production!$B$32:$C$132,2,FALSE))</f>
        <v>Non renseigné</v>
      </c>
      <c r="E99" s="126" t="str">
        <f>IF(ISBLANK(C99),"Non renseigné",VLOOKUP(Conditionnement!C99,Récap_conditionnement!B97:E217,4,0))</f>
        <v>Non renseigné</v>
      </c>
      <c r="F99" s="120"/>
      <c r="G99" s="120"/>
      <c r="H99" s="120"/>
      <c r="I99" s="120"/>
      <c r="J99" s="129"/>
      <c r="K99" s="130">
        <f t="shared" si="3"/>
        <v>0</v>
      </c>
      <c r="L99" s="124"/>
      <c r="M99" s="131" t="str">
        <f>IF(ISBLANK(B99),"Non renseigné",MIN(VLOOKUP(C99,Récap_production!$B$32:$D$132,3,FALSE),B99+365))</f>
        <v>Non renseigné</v>
      </c>
      <c r="N99" s="120"/>
      <c r="O99" s="132"/>
      <c r="P99" s="120"/>
      <c r="Q99" s="132"/>
      <c r="R99" s="120"/>
      <c r="S99" s="133"/>
    </row>
    <row r="100" spans="2:19">
      <c r="B100" s="123"/>
      <c r="C100" s="124"/>
      <c r="D100" s="125" t="str">
        <f>IF(ISBLANK(C100),"Non renseigné",VLOOKUP(C100,Récap_production!$B$32:$C$132,2,FALSE))</f>
        <v>Non renseigné</v>
      </c>
      <c r="E100" s="126" t="str">
        <f>IF(ISBLANK(C100),"Non renseigné",VLOOKUP(Conditionnement!C100,Récap_conditionnement!B98:E218,4,0))</f>
        <v>Non renseigné</v>
      </c>
      <c r="F100" s="120"/>
      <c r="G100" s="120"/>
      <c r="H100" s="120"/>
      <c r="I100" s="120"/>
      <c r="J100" s="129"/>
      <c r="K100" s="130">
        <f t="shared" si="3"/>
        <v>0</v>
      </c>
      <c r="L100" s="124"/>
      <c r="M100" s="131" t="str">
        <f>IF(ISBLANK(B100),"Non renseigné",MIN(VLOOKUP(C100,Récap_production!$B$32:$D$132,3,FALSE),B100+365))</f>
        <v>Non renseigné</v>
      </c>
      <c r="N100" s="120"/>
      <c r="O100" s="132"/>
      <c r="P100" s="120"/>
      <c r="Q100" s="132"/>
      <c r="R100" s="120"/>
      <c r="S100" s="133"/>
    </row>
    <row r="101" spans="2:19">
      <c r="B101" s="123"/>
      <c r="C101" s="124"/>
      <c r="D101" s="125" t="str">
        <f>IF(ISBLANK(C101),"Non renseigné",VLOOKUP(C101,Récap_production!$B$32:$C$132,2,FALSE))</f>
        <v>Non renseigné</v>
      </c>
      <c r="E101" s="126" t="str">
        <f>IF(ISBLANK(C101),"Non renseigné",VLOOKUP(Conditionnement!C101,Récap_conditionnement!B99:E219,4,0))</f>
        <v>Non renseigné</v>
      </c>
      <c r="F101" s="120"/>
      <c r="G101" s="120"/>
      <c r="H101" s="120"/>
      <c r="I101" s="120"/>
      <c r="J101" s="129"/>
      <c r="K101" s="130">
        <f t="shared" si="3"/>
        <v>0</v>
      </c>
      <c r="L101" s="124"/>
      <c r="M101" s="131" t="str">
        <f>IF(ISBLANK(B101),"Non renseigné",MIN(VLOOKUP(C101,Récap_production!$B$32:$D$132,3,FALSE),B101+365))</f>
        <v>Non renseigné</v>
      </c>
      <c r="N101" s="120"/>
      <c r="O101" s="132"/>
      <c r="P101" s="120"/>
      <c r="Q101" s="132"/>
      <c r="R101" s="120"/>
      <c r="S101" s="133"/>
    </row>
    <row r="102" spans="2:19">
      <c r="B102" s="123"/>
      <c r="C102" s="124"/>
      <c r="D102" s="125" t="str">
        <f>IF(ISBLANK(C102),"Non renseigné",VLOOKUP(C102,Récap_production!$B$32:$C$132,2,FALSE))</f>
        <v>Non renseigné</v>
      </c>
      <c r="E102" s="126" t="str">
        <f>IF(ISBLANK(C102),"Non renseigné",VLOOKUP(Conditionnement!C102,Récap_conditionnement!B100:E220,4,0))</f>
        <v>Non renseigné</v>
      </c>
      <c r="F102" s="120"/>
      <c r="G102" s="120"/>
      <c r="H102" s="120"/>
      <c r="I102" s="120"/>
      <c r="J102" s="129"/>
      <c r="K102" s="130">
        <f t="shared" si="3"/>
        <v>0</v>
      </c>
      <c r="L102" s="124"/>
      <c r="M102" s="131" t="str">
        <f>IF(ISBLANK(B102),"Non renseigné",MIN(VLOOKUP(C102,Récap_production!$B$32:$D$132,3,FALSE),B102+365))</f>
        <v>Non renseigné</v>
      </c>
      <c r="N102" s="120"/>
      <c r="O102" s="132"/>
      <c r="P102" s="120"/>
      <c r="Q102" s="132"/>
      <c r="R102" s="120"/>
      <c r="S102" s="133"/>
    </row>
    <row r="103" spans="2:19">
      <c r="B103" s="123"/>
      <c r="C103" s="124"/>
      <c r="D103" s="125" t="str">
        <f>IF(ISBLANK(C103),"Non renseigné",VLOOKUP(C103,Récap_production!$B$32:$C$132,2,FALSE))</f>
        <v>Non renseigné</v>
      </c>
      <c r="E103" s="126" t="str">
        <f>IF(ISBLANK(C103),"Non renseigné",VLOOKUP(Conditionnement!C103,Récap_conditionnement!B101:E221,4,0))</f>
        <v>Non renseigné</v>
      </c>
      <c r="F103" s="120"/>
      <c r="G103" s="120"/>
      <c r="H103" s="120"/>
      <c r="I103" s="120"/>
      <c r="J103" s="129"/>
      <c r="K103" s="130">
        <f t="shared" si="3"/>
        <v>0</v>
      </c>
      <c r="L103" s="124"/>
      <c r="M103" s="131" t="str">
        <f>IF(ISBLANK(B103),"Non renseigné",MIN(VLOOKUP(C103,Récap_production!$B$32:$D$132,3,FALSE),B103+365))</f>
        <v>Non renseigné</v>
      </c>
      <c r="N103" s="120"/>
      <c r="O103" s="132"/>
      <c r="P103" s="120"/>
      <c r="Q103" s="132"/>
      <c r="R103" s="120"/>
      <c r="S103" s="133"/>
    </row>
    <row r="104" spans="2:19">
      <c r="B104" s="123"/>
      <c r="C104" s="124"/>
      <c r="D104" s="125" t="str">
        <f>IF(ISBLANK(C104),"Non renseigné",VLOOKUP(C104,Récap_production!$B$32:$C$132,2,FALSE))</f>
        <v>Non renseigné</v>
      </c>
      <c r="E104" s="126" t="str">
        <f>IF(ISBLANK(C104),"Non renseigné",VLOOKUP(Conditionnement!C104,Récap_conditionnement!B102:E222,4,0))</f>
        <v>Non renseigné</v>
      </c>
      <c r="F104" s="120"/>
      <c r="G104" s="120"/>
      <c r="H104" s="120"/>
      <c r="I104" s="120"/>
      <c r="J104" s="129"/>
      <c r="K104" s="130">
        <f t="shared" si="3"/>
        <v>0</v>
      </c>
      <c r="L104" s="124"/>
      <c r="M104" s="131" t="str">
        <f>IF(ISBLANK(B104),"Non renseigné",MIN(VLOOKUP(C104,Récap_production!$B$32:$D$132,3,FALSE),B104+365))</f>
        <v>Non renseigné</v>
      </c>
      <c r="N104" s="120"/>
      <c r="O104" s="132"/>
      <c r="P104" s="120"/>
      <c r="Q104" s="132"/>
      <c r="R104" s="120"/>
      <c r="S104" s="133"/>
    </row>
    <row r="105" spans="2:19">
      <c r="B105" s="123"/>
      <c r="C105" s="124"/>
      <c r="D105" s="125" t="str">
        <f>IF(ISBLANK(C105),"Non renseigné",VLOOKUP(C105,Récap_production!$B$32:$C$132,2,FALSE))</f>
        <v>Non renseigné</v>
      </c>
      <c r="E105" s="126" t="str">
        <f>IF(ISBLANK(C105),"Non renseigné",VLOOKUP(Conditionnement!C105,Récap_conditionnement!B103:E223,4,0))</f>
        <v>Non renseigné</v>
      </c>
      <c r="F105" s="120"/>
      <c r="G105" s="120"/>
      <c r="H105" s="120"/>
      <c r="I105" s="120"/>
      <c r="J105" s="129"/>
      <c r="K105" s="130">
        <f t="shared" si="3"/>
        <v>0</v>
      </c>
      <c r="L105" s="124"/>
      <c r="M105" s="131" t="str">
        <f>IF(ISBLANK(B105),"Non renseigné",MIN(VLOOKUP(C105,Récap_production!$B$32:$D$132,3,FALSE),B105+365))</f>
        <v>Non renseigné</v>
      </c>
      <c r="N105" s="120"/>
      <c r="O105" s="132"/>
      <c r="P105" s="120"/>
      <c r="Q105" s="132"/>
      <c r="R105" s="120"/>
      <c r="S105" s="133"/>
    </row>
    <row r="106" spans="2:19">
      <c r="B106" s="123"/>
      <c r="C106" s="124"/>
      <c r="D106" s="125" t="str">
        <f>IF(ISBLANK(C106),"Non renseigné",VLOOKUP(C106,Récap_production!$B$32:$C$132,2,FALSE))</f>
        <v>Non renseigné</v>
      </c>
      <c r="E106" s="126" t="str">
        <f>IF(ISBLANK(C106),"Non renseigné",VLOOKUP(Conditionnement!C106,Récap_conditionnement!B104:E224,4,0))</f>
        <v>Non renseigné</v>
      </c>
      <c r="F106" s="120"/>
      <c r="G106" s="120"/>
      <c r="H106" s="120"/>
      <c r="I106" s="120"/>
      <c r="J106" s="129"/>
      <c r="K106" s="130">
        <f t="shared" si="3"/>
        <v>0</v>
      </c>
      <c r="L106" s="124"/>
      <c r="M106" s="131" t="str">
        <f>IF(ISBLANK(B106),"Non renseigné",MIN(VLOOKUP(C106,Récap_production!$B$32:$D$132,3,FALSE),B106+365))</f>
        <v>Non renseigné</v>
      </c>
      <c r="N106" s="120"/>
      <c r="O106" s="132"/>
      <c r="P106" s="120"/>
      <c r="Q106" s="132"/>
      <c r="R106" s="120"/>
      <c r="S106" s="133"/>
    </row>
    <row r="107" spans="2:19">
      <c r="B107" s="123"/>
      <c r="C107" s="124"/>
      <c r="D107" s="125" t="str">
        <f>IF(ISBLANK(C107),"Non renseigné",VLOOKUP(C107,Récap_production!$B$32:$C$132,2,FALSE))</f>
        <v>Non renseigné</v>
      </c>
      <c r="E107" s="126" t="str">
        <f>IF(ISBLANK(C107),"Non renseigné",VLOOKUP(Conditionnement!C107,Récap_conditionnement!B105:E225,4,0))</f>
        <v>Non renseigné</v>
      </c>
      <c r="F107" s="120"/>
      <c r="G107" s="120"/>
      <c r="H107" s="120"/>
      <c r="I107" s="120"/>
      <c r="J107" s="129"/>
      <c r="K107" s="130">
        <f t="shared" si="3"/>
        <v>0</v>
      </c>
      <c r="L107" s="124"/>
      <c r="M107" s="131" t="str">
        <f>IF(ISBLANK(B107),"Non renseigné",MIN(VLOOKUP(C107,Récap_production!$B$32:$D$132,3,FALSE),B107+365))</f>
        <v>Non renseigné</v>
      </c>
      <c r="N107" s="120"/>
      <c r="O107" s="132"/>
      <c r="P107" s="120"/>
      <c r="Q107" s="132"/>
      <c r="R107" s="120"/>
      <c r="S107" s="133"/>
    </row>
    <row r="108" spans="2:19">
      <c r="B108" s="123"/>
      <c r="C108" s="124"/>
      <c r="D108" s="125" t="str">
        <f>IF(ISBLANK(C108),"Non renseigné",VLOOKUP(C108,Récap_production!$B$32:$C$132,2,FALSE))</f>
        <v>Non renseigné</v>
      </c>
      <c r="E108" s="126" t="str">
        <f>IF(ISBLANK(C108),"Non renseigné",VLOOKUP(Conditionnement!C108,Récap_conditionnement!B106:E226,4,0))</f>
        <v>Non renseigné</v>
      </c>
      <c r="F108" s="120"/>
      <c r="G108" s="120"/>
      <c r="H108" s="120"/>
      <c r="I108" s="120"/>
      <c r="J108" s="129"/>
      <c r="K108" s="130">
        <f t="shared" si="3"/>
        <v>0</v>
      </c>
      <c r="L108" s="124"/>
      <c r="M108" s="131" t="str">
        <f>IF(ISBLANK(B108),"Non renseigné",MIN(VLOOKUP(C108,Récap_production!$B$32:$D$132,3,FALSE),B108+365))</f>
        <v>Non renseigné</v>
      </c>
      <c r="N108" s="120"/>
      <c r="O108" s="132"/>
      <c r="P108" s="120"/>
      <c r="Q108" s="132"/>
      <c r="R108" s="120"/>
      <c r="S108" s="133"/>
    </row>
    <row r="109" spans="2:19">
      <c r="B109" s="123"/>
      <c r="C109" s="124"/>
      <c r="D109" s="125" t="str">
        <f>IF(ISBLANK(C109),"Non renseigné",VLOOKUP(C109,Récap_production!$B$32:$C$132,2,FALSE))</f>
        <v>Non renseigné</v>
      </c>
      <c r="E109" s="126" t="str">
        <f>IF(ISBLANK(C109),"Non renseigné",VLOOKUP(Conditionnement!C109,Récap_conditionnement!B107:E227,4,0))</f>
        <v>Non renseigné</v>
      </c>
      <c r="F109" s="120"/>
      <c r="G109" s="120"/>
      <c r="H109" s="120"/>
      <c r="I109" s="120"/>
      <c r="J109" s="129"/>
      <c r="K109" s="130">
        <f t="shared" si="3"/>
        <v>0</v>
      </c>
      <c r="L109" s="124"/>
      <c r="M109" s="131" t="str">
        <f>IF(ISBLANK(B109),"Non renseigné",MIN(VLOOKUP(C109,Récap_production!$B$32:$D$132,3,FALSE),B109+365))</f>
        <v>Non renseigné</v>
      </c>
      <c r="N109" s="120"/>
      <c r="O109" s="132"/>
      <c r="P109" s="120"/>
      <c r="Q109" s="132"/>
      <c r="R109" s="120"/>
      <c r="S109" s="133"/>
    </row>
    <row r="110" spans="2:19">
      <c r="B110" s="123"/>
      <c r="C110" s="124"/>
      <c r="D110" s="125" t="str">
        <f>IF(ISBLANK(C110),"Non renseigné",VLOOKUP(C110,Récap_production!$B$32:$C$132,2,FALSE))</f>
        <v>Non renseigné</v>
      </c>
      <c r="E110" s="126" t="str">
        <f>IF(ISBLANK(C110),"Non renseigné",VLOOKUP(Conditionnement!C110,Récap_conditionnement!B108:E228,4,0))</f>
        <v>Non renseigné</v>
      </c>
      <c r="F110" s="120"/>
      <c r="G110" s="120"/>
      <c r="H110" s="120"/>
      <c r="I110" s="120"/>
      <c r="J110" s="129"/>
      <c r="K110" s="130">
        <f t="shared" si="3"/>
        <v>0</v>
      </c>
      <c r="L110" s="124"/>
      <c r="M110" s="131" t="str">
        <f>IF(ISBLANK(B110),"Non renseigné",MIN(VLOOKUP(C110,Récap_production!$B$32:$D$132,3,FALSE),B110+365))</f>
        <v>Non renseigné</v>
      </c>
      <c r="N110" s="120"/>
      <c r="O110" s="132"/>
      <c r="P110" s="120"/>
      <c r="Q110" s="132"/>
      <c r="R110" s="120"/>
      <c r="S110" s="133"/>
    </row>
    <row r="111" spans="2:19">
      <c r="B111" s="123"/>
      <c r="C111" s="124"/>
      <c r="D111" s="125" t="str">
        <f>IF(ISBLANK(C111),"Non renseigné",VLOOKUP(C111,Récap_production!$B$32:$C$132,2,FALSE))</f>
        <v>Non renseigné</v>
      </c>
      <c r="E111" s="126" t="str">
        <f>IF(ISBLANK(C111),"Non renseigné",VLOOKUP(Conditionnement!C111,Récap_conditionnement!B109:E229,4,0))</f>
        <v>Non renseigné</v>
      </c>
      <c r="F111" s="120"/>
      <c r="G111" s="120"/>
      <c r="H111" s="120"/>
      <c r="I111" s="120"/>
      <c r="J111" s="129"/>
      <c r="K111" s="130">
        <f t="shared" si="3"/>
        <v>0</v>
      </c>
      <c r="L111" s="124"/>
      <c r="M111" s="131" t="str">
        <f>IF(ISBLANK(B111),"Non renseigné",MIN(VLOOKUP(C111,Récap_production!$B$32:$D$132,3,FALSE),B111+365))</f>
        <v>Non renseigné</v>
      </c>
      <c r="N111" s="120"/>
      <c r="O111" s="132"/>
      <c r="P111" s="120"/>
      <c r="Q111" s="132"/>
      <c r="R111" s="120"/>
      <c r="S111" s="133"/>
    </row>
    <row r="112" spans="2:19">
      <c r="B112" s="123"/>
      <c r="C112" s="124"/>
      <c r="D112" s="125" t="str">
        <f>IF(ISBLANK(C112),"Non renseigné",VLOOKUP(C112,Récap_production!$B$32:$C$132,2,FALSE))</f>
        <v>Non renseigné</v>
      </c>
      <c r="E112" s="126" t="str">
        <f>IF(ISBLANK(C112),"Non renseigné",VLOOKUP(Conditionnement!C112,Récap_conditionnement!B110:E230,4,0))</f>
        <v>Non renseigné</v>
      </c>
      <c r="F112" s="120"/>
      <c r="G112" s="120"/>
      <c r="H112" s="120"/>
      <c r="I112" s="120"/>
      <c r="J112" s="129"/>
      <c r="K112" s="130">
        <f t="shared" si="3"/>
        <v>0</v>
      </c>
      <c r="L112" s="124"/>
      <c r="M112" s="131" t="str">
        <f>IF(ISBLANK(B112),"Non renseigné",MIN(VLOOKUP(C112,Récap_production!$B$32:$D$132,3,FALSE),B112+365))</f>
        <v>Non renseigné</v>
      </c>
      <c r="N112" s="120"/>
      <c r="O112" s="132"/>
      <c r="P112" s="120"/>
      <c r="Q112" s="132"/>
      <c r="R112" s="120"/>
      <c r="S112" s="133"/>
    </row>
    <row r="113" spans="2:19">
      <c r="B113" s="123"/>
      <c r="C113" s="124"/>
      <c r="D113" s="125" t="str">
        <f>IF(ISBLANK(C113),"Non renseigné",VLOOKUP(C113,Récap_production!$B$32:$C$132,2,FALSE))</f>
        <v>Non renseigné</v>
      </c>
      <c r="E113" s="126" t="str">
        <f>IF(ISBLANK(C113),"Non renseigné",VLOOKUP(Conditionnement!C113,Récap_conditionnement!B111:E231,4,0))</f>
        <v>Non renseigné</v>
      </c>
      <c r="F113" s="120"/>
      <c r="G113" s="120"/>
      <c r="H113" s="120"/>
      <c r="I113" s="120"/>
      <c r="J113" s="129"/>
      <c r="K113" s="130">
        <f t="shared" si="3"/>
        <v>0</v>
      </c>
      <c r="L113" s="124"/>
      <c r="M113" s="131" t="str">
        <f>IF(ISBLANK(B113),"Non renseigné",MIN(VLOOKUP(C113,Récap_production!$B$32:$D$132,3,FALSE),B113+365))</f>
        <v>Non renseigné</v>
      </c>
      <c r="N113" s="120"/>
      <c r="O113" s="132"/>
      <c r="P113" s="120"/>
      <c r="Q113" s="132"/>
      <c r="R113" s="120"/>
      <c r="S113" s="133"/>
    </row>
    <row r="114" spans="2:19">
      <c r="B114" s="123"/>
      <c r="C114" s="124"/>
      <c r="D114" s="125" t="str">
        <f>IF(ISBLANK(C114),"Non renseigné",VLOOKUP(C114,Récap_production!$B$32:$C$132,2,FALSE))</f>
        <v>Non renseigné</v>
      </c>
      <c r="E114" s="126" t="str">
        <f>IF(ISBLANK(C114),"Non renseigné",VLOOKUP(Conditionnement!C114,Récap_conditionnement!B112:E232,4,0))</f>
        <v>Non renseigné</v>
      </c>
      <c r="F114" s="120"/>
      <c r="G114" s="120"/>
      <c r="H114" s="120"/>
      <c r="I114" s="120"/>
      <c r="J114" s="129"/>
      <c r="K114" s="130">
        <f t="shared" si="3"/>
        <v>0</v>
      </c>
      <c r="L114" s="124"/>
      <c r="M114" s="131" t="str">
        <f>IF(ISBLANK(B114),"Non renseigné",MIN(VLOOKUP(C114,Récap_production!$B$32:$D$132,3,FALSE),B114+365))</f>
        <v>Non renseigné</v>
      </c>
      <c r="N114" s="120"/>
      <c r="O114" s="132"/>
      <c r="P114" s="120"/>
      <c r="Q114" s="132"/>
      <c r="R114" s="120"/>
      <c r="S114" s="133"/>
    </row>
    <row r="115" spans="2:19">
      <c r="B115" s="123"/>
      <c r="C115" s="124"/>
      <c r="D115" s="125" t="str">
        <f>IF(ISBLANK(C115),"Non renseigné",VLOOKUP(C115,Récap_production!$B$32:$C$132,2,FALSE))</f>
        <v>Non renseigné</v>
      </c>
      <c r="E115" s="126" t="str">
        <f>IF(ISBLANK(C115),"Non renseigné",VLOOKUP(Conditionnement!C115,Récap_conditionnement!B113:E233,4,0))</f>
        <v>Non renseigné</v>
      </c>
      <c r="F115" s="120"/>
      <c r="G115" s="120"/>
      <c r="H115" s="120"/>
      <c r="I115" s="120"/>
      <c r="J115" s="129"/>
      <c r="K115" s="130">
        <f t="shared" si="3"/>
        <v>0</v>
      </c>
      <c r="L115" s="124"/>
      <c r="M115" s="131" t="str">
        <f>IF(ISBLANK(B115),"Non renseigné",MIN(VLOOKUP(C115,Récap_production!$B$32:$D$132,3,FALSE),B115+365))</f>
        <v>Non renseigné</v>
      </c>
      <c r="N115" s="120"/>
      <c r="O115" s="132"/>
      <c r="P115" s="120"/>
      <c r="Q115" s="132"/>
      <c r="R115" s="120"/>
      <c r="S115" s="133"/>
    </row>
    <row r="116" spans="2:19">
      <c r="B116" s="123"/>
      <c r="C116" s="124"/>
      <c r="D116" s="125" t="str">
        <f>IF(ISBLANK(C116),"Non renseigné",VLOOKUP(C116,Récap_production!$B$32:$C$132,2,FALSE))</f>
        <v>Non renseigné</v>
      </c>
      <c r="E116" s="126" t="str">
        <f>IF(ISBLANK(C116),"Non renseigné",VLOOKUP(Conditionnement!C116,Récap_conditionnement!B114:E234,4,0))</f>
        <v>Non renseigné</v>
      </c>
      <c r="F116" s="120"/>
      <c r="G116" s="120"/>
      <c r="H116" s="120"/>
      <c r="I116" s="120"/>
      <c r="J116" s="129"/>
      <c r="K116" s="130">
        <f t="shared" si="3"/>
        <v>0</v>
      </c>
      <c r="L116" s="124"/>
      <c r="M116" s="131" t="str">
        <f>IF(ISBLANK(B116),"Non renseigné",MIN(VLOOKUP(C116,Récap_production!$B$32:$D$132,3,FALSE),B116+365))</f>
        <v>Non renseigné</v>
      </c>
      <c r="N116" s="120"/>
      <c r="O116" s="132"/>
      <c r="P116" s="120"/>
      <c r="Q116" s="132"/>
      <c r="R116" s="120"/>
      <c r="S116" s="133"/>
    </row>
    <row r="117" spans="2:19">
      <c r="B117" s="123"/>
      <c r="C117" s="124"/>
      <c r="D117" s="125" t="str">
        <f>IF(ISBLANK(C117),"Non renseigné",VLOOKUP(C117,Récap_production!$B$32:$C$132,2,FALSE))</f>
        <v>Non renseigné</v>
      </c>
      <c r="E117" s="126" t="str">
        <f>IF(ISBLANK(C117),"Non renseigné",VLOOKUP(Conditionnement!C117,Récap_conditionnement!B115:E235,4,0))</f>
        <v>Non renseigné</v>
      </c>
      <c r="F117" s="120"/>
      <c r="G117" s="120"/>
      <c r="H117" s="120"/>
      <c r="I117" s="120"/>
      <c r="J117" s="129"/>
      <c r="K117" s="130">
        <f t="shared" si="3"/>
        <v>0</v>
      </c>
      <c r="L117" s="124"/>
      <c r="M117" s="131" t="str">
        <f>IF(ISBLANK(B117),"Non renseigné",MIN(VLOOKUP(C117,Récap_production!$B$32:$D$132,3,FALSE),B117+365))</f>
        <v>Non renseigné</v>
      </c>
      <c r="N117" s="120"/>
      <c r="O117" s="132"/>
      <c r="P117" s="120"/>
      <c r="Q117" s="132"/>
      <c r="R117" s="120"/>
      <c r="S117" s="133"/>
    </row>
    <row r="118" spans="2:19">
      <c r="B118" s="123"/>
      <c r="C118" s="124"/>
      <c r="D118" s="125" t="str">
        <f>IF(ISBLANK(C118),"Non renseigné",VLOOKUP(C118,Récap_production!$B$32:$C$132,2,FALSE))</f>
        <v>Non renseigné</v>
      </c>
      <c r="E118" s="126" t="str">
        <f>IF(ISBLANK(C118),"Non renseigné",VLOOKUP(Conditionnement!C118,Récap_conditionnement!B116:E236,4,0))</f>
        <v>Non renseigné</v>
      </c>
      <c r="F118" s="120"/>
      <c r="G118" s="120"/>
      <c r="H118" s="120"/>
      <c r="I118" s="120"/>
      <c r="J118" s="129"/>
      <c r="K118" s="130">
        <f t="shared" si="3"/>
        <v>0</v>
      </c>
      <c r="L118" s="124"/>
      <c r="M118" s="131" t="str">
        <f>IF(ISBLANK(B118),"Non renseigné",MIN(VLOOKUP(C118,Récap_production!$B$32:$D$132,3,FALSE),B118+365))</f>
        <v>Non renseigné</v>
      </c>
      <c r="N118" s="120"/>
      <c r="O118" s="132"/>
      <c r="P118" s="120"/>
      <c r="Q118" s="132"/>
      <c r="R118" s="120"/>
      <c r="S118" s="133"/>
    </row>
    <row r="119" spans="2:19">
      <c r="B119" s="123"/>
      <c r="C119" s="124"/>
      <c r="D119" s="125" t="str">
        <f>IF(ISBLANK(C119),"Non renseigné",VLOOKUP(C119,Récap_production!$B$32:$C$132,2,FALSE))</f>
        <v>Non renseigné</v>
      </c>
      <c r="E119" s="126" t="str">
        <f>IF(ISBLANK(C119),"Non renseigné",VLOOKUP(Conditionnement!C119,Récap_conditionnement!B117:E237,4,0))</f>
        <v>Non renseigné</v>
      </c>
      <c r="F119" s="120"/>
      <c r="G119" s="120"/>
      <c r="H119" s="120"/>
      <c r="I119" s="120"/>
      <c r="J119" s="129"/>
      <c r="K119" s="130">
        <f t="shared" si="3"/>
        <v>0</v>
      </c>
      <c r="L119" s="124"/>
      <c r="M119" s="131" t="str">
        <f>IF(ISBLANK(B119),"Non renseigné",MIN(VLOOKUP(C119,Récap_production!$B$32:$D$132,3,FALSE),B119+365))</f>
        <v>Non renseigné</v>
      </c>
      <c r="N119" s="120"/>
      <c r="O119" s="132"/>
      <c r="P119" s="120"/>
      <c r="Q119" s="132"/>
      <c r="R119" s="120"/>
      <c r="S119" s="133"/>
    </row>
    <row r="120" spans="2:19">
      <c r="B120" s="123"/>
      <c r="C120" s="124"/>
      <c r="D120" s="125" t="str">
        <f>IF(ISBLANK(C120),"Non renseigné",VLOOKUP(C120,Récap_production!$B$32:$C$132,2,FALSE))</f>
        <v>Non renseigné</v>
      </c>
      <c r="E120" s="126" t="str">
        <f>IF(ISBLANK(C120),"Non renseigné",VLOOKUP(Conditionnement!C120,Récap_conditionnement!B118:E238,4,0))</f>
        <v>Non renseigné</v>
      </c>
      <c r="F120" s="120"/>
      <c r="G120" s="120"/>
      <c r="H120" s="120"/>
      <c r="I120" s="120"/>
      <c r="J120" s="129"/>
      <c r="K120" s="130">
        <f t="shared" si="3"/>
        <v>0</v>
      </c>
      <c r="L120" s="124"/>
      <c r="M120" s="131" t="str">
        <f>IF(ISBLANK(B120),"Non renseigné",MIN(VLOOKUP(C120,Récap_production!$B$32:$D$132,3,FALSE),B120+365))</f>
        <v>Non renseigné</v>
      </c>
      <c r="N120" s="120"/>
      <c r="O120" s="132"/>
      <c r="P120" s="120"/>
      <c r="Q120" s="132"/>
      <c r="R120" s="120"/>
      <c r="S120" s="133"/>
    </row>
    <row r="121" spans="2:19">
      <c r="B121" s="123"/>
      <c r="C121" s="124"/>
      <c r="D121" s="125" t="str">
        <f>IF(ISBLANK(C121),"Non renseigné",VLOOKUP(C121,Récap_production!$B$32:$C$132,2,FALSE))</f>
        <v>Non renseigné</v>
      </c>
      <c r="E121" s="126" t="str">
        <f>IF(ISBLANK(C121),"Non renseigné",VLOOKUP(Conditionnement!C121,Récap_conditionnement!B119:E239,4,0))</f>
        <v>Non renseigné</v>
      </c>
      <c r="F121" s="120"/>
      <c r="G121" s="120"/>
      <c r="H121" s="120"/>
      <c r="I121" s="120"/>
      <c r="J121" s="129"/>
      <c r="K121" s="130">
        <f t="shared" si="3"/>
        <v>0</v>
      </c>
      <c r="L121" s="124"/>
      <c r="M121" s="131" t="str">
        <f>IF(ISBLANK(B121),"Non renseigné",MIN(VLOOKUP(C121,Récap_production!$B$32:$D$132,3,FALSE),B121+365))</f>
        <v>Non renseigné</v>
      </c>
      <c r="N121" s="120"/>
      <c r="O121" s="132"/>
      <c r="P121" s="120"/>
      <c r="Q121" s="132"/>
      <c r="R121" s="120"/>
      <c r="S121" s="133"/>
    </row>
    <row r="122" spans="2:19">
      <c r="B122" s="123"/>
      <c r="C122" s="124"/>
      <c r="D122" s="125" t="str">
        <f>IF(ISBLANK(C122),"Non renseigné",VLOOKUP(C122,Récap_production!$B$32:$C$132,2,FALSE))</f>
        <v>Non renseigné</v>
      </c>
      <c r="E122" s="126" t="str">
        <f>IF(ISBLANK(C122),"Non renseigné",VLOOKUP(Conditionnement!C122,Récap_conditionnement!B120:E240,4,0))</f>
        <v>Non renseigné</v>
      </c>
      <c r="F122" s="120"/>
      <c r="G122" s="120"/>
      <c r="H122" s="120"/>
      <c r="I122" s="120"/>
      <c r="J122" s="129"/>
      <c r="K122" s="130">
        <f t="shared" si="3"/>
        <v>0</v>
      </c>
      <c r="L122" s="124"/>
      <c r="M122" s="131" t="str">
        <f>IF(ISBLANK(B122),"Non renseigné",MIN(VLOOKUP(C122,Récap_production!$B$32:$D$132,3,FALSE),B122+365))</f>
        <v>Non renseigné</v>
      </c>
      <c r="N122" s="120"/>
      <c r="O122" s="132"/>
      <c r="P122" s="120"/>
      <c r="Q122" s="132"/>
      <c r="R122" s="120"/>
      <c r="S122" s="133"/>
    </row>
    <row r="123" spans="2:19">
      <c r="B123" s="123"/>
      <c r="C123" s="124"/>
      <c r="D123" s="125" t="str">
        <f>IF(ISBLANK(C123),"Non renseigné",VLOOKUP(C123,Récap_production!$B$32:$C$132,2,FALSE))</f>
        <v>Non renseigné</v>
      </c>
      <c r="E123" s="126" t="str">
        <f>IF(ISBLANK(C123),"Non renseigné",VLOOKUP(Conditionnement!C123,Récap_conditionnement!B121:E241,4,0))</f>
        <v>Non renseigné</v>
      </c>
      <c r="F123" s="120"/>
      <c r="G123" s="120"/>
      <c r="H123" s="120"/>
      <c r="I123" s="120"/>
      <c r="J123" s="129"/>
      <c r="K123" s="130">
        <f t="shared" si="3"/>
        <v>0</v>
      </c>
      <c r="L123" s="124"/>
      <c r="M123" s="131" t="str">
        <f>IF(ISBLANK(B123),"Non renseigné",MIN(VLOOKUP(C123,Récap_production!$B$32:$D$132,3,FALSE),B123+365))</f>
        <v>Non renseigné</v>
      </c>
      <c r="N123" s="120"/>
      <c r="O123" s="132"/>
      <c r="P123" s="120"/>
      <c r="Q123" s="132"/>
      <c r="R123" s="120"/>
      <c r="S123" s="133"/>
    </row>
    <row r="124" spans="2:19">
      <c r="B124" s="123"/>
      <c r="C124" s="124"/>
      <c r="D124" s="125" t="str">
        <f>IF(ISBLANK(C124),"Non renseigné",VLOOKUP(C124,Récap_production!$B$32:$C$132,2,FALSE))</f>
        <v>Non renseigné</v>
      </c>
      <c r="E124" s="126" t="str">
        <f>IF(ISBLANK(C124),"Non renseigné",VLOOKUP(Conditionnement!C124,Récap_conditionnement!B122:E242,4,0))</f>
        <v>Non renseigné</v>
      </c>
      <c r="F124" s="120"/>
      <c r="G124" s="120"/>
      <c r="H124" s="120"/>
      <c r="I124" s="120"/>
      <c r="J124" s="129"/>
      <c r="K124" s="130">
        <f t="shared" si="3"/>
        <v>0</v>
      </c>
      <c r="L124" s="124"/>
      <c r="M124" s="131" t="str">
        <f>IF(ISBLANK(B124),"Non renseigné",MIN(VLOOKUP(C124,Récap_production!$B$32:$D$132,3,FALSE),B124+365))</f>
        <v>Non renseigné</v>
      </c>
      <c r="N124" s="120"/>
      <c r="O124" s="132"/>
      <c r="P124" s="120"/>
      <c r="Q124" s="132"/>
      <c r="R124" s="120"/>
      <c r="S124" s="133"/>
    </row>
    <row r="125" spans="2:19">
      <c r="B125" s="123"/>
      <c r="C125" s="124"/>
      <c r="D125" s="125" t="str">
        <f>IF(ISBLANK(C125),"Non renseigné",VLOOKUP(C125,Récap_production!$B$32:$C$132,2,FALSE))</f>
        <v>Non renseigné</v>
      </c>
      <c r="E125" s="126" t="str">
        <f>IF(ISBLANK(C125),"Non renseigné",VLOOKUP(Conditionnement!C125,Récap_conditionnement!B123:E243,4,0))</f>
        <v>Non renseigné</v>
      </c>
      <c r="F125" s="120"/>
      <c r="G125" s="120"/>
      <c r="H125" s="120"/>
      <c r="I125" s="120"/>
      <c r="J125" s="129"/>
      <c r="K125" s="130">
        <f t="shared" si="3"/>
        <v>0</v>
      </c>
      <c r="L125" s="124"/>
      <c r="M125" s="131" t="str">
        <f>IF(ISBLANK(B125),"Non renseigné",MIN(VLOOKUP(C125,Récap_production!$B$32:$D$132,3,FALSE),B125+365))</f>
        <v>Non renseigné</v>
      </c>
      <c r="N125" s="120"/>
      <c r="O125" s="132"/>
      <c r="P125" s="120"/>
      <c r="Q125" s="132"/>
      <c r="R125" s="120"/>
      <c r="S125" s="133"/>
    </row>
    <row r="126" spans="2:19">
      <c r="B126" s="123"/>
      <c r="C126" s="124"/>
      <c r="D126" s="125" t="str">
        <f>IF(ISBLANK(C126),"Non renseigné",VLOOKUP(C126,Récap_production!$B$32:$C$132,2,FALSE))</f>
        <v>Non renseigné</v>
      </c>
      <c r="E126" s="126" t="str">
        <f>IF(ISBLANK(C126),"Non renseigné",VLOOKUP(Conditionnement!C126,Récap_conditionnement!B124:E244,4,0))</f>
        <v>Non renseigné</v>
      </c>
      <c r="F126" s="120"/>
      <c r="G126" s="120"/>
      <c r="H126" s="120"/>
      <c r="I126" s="120"/>
      <c r="J126" s="129"/>
      <c r="K126" s="130">
        <f t="shared" si="3"/>
        <v>0</v>
      </c>
      <c r="L126" s="124"/>
      <c r="M126" s="131" t="str">
        <f>IF(ISBLANK(B126),"Non renseigné",MIN(VLOOKUP(C126,Récap_production!$B$32:$D$132,3,FALSE),B126+365))</f>
        <v>Non renseigné</v>
      </c>
      <c r="N126" s="120"/>
      <c r="O126" s="132"/>
      <c r="P126" s="120"/>
      <c r="Q126" s="132"/>
      <c r="R126" s="120"/>
      <c r="S126" s="133"/>
    </row>
    <row r="127" spans="2:19">
      <c r="B127" s="123"/>
      <c r="C127" s="124"/>
      <c r="D127" s="125" t="str">
        <f>IF(ISBLANK(C127),"Non renseigné",VLOOKUP(C127,Récap_production!$B$32:$C$132,2,FALSE))</f>
        <v>Non renseigné</v>
      </c>
      <c r="E127" s="126" t="str">
        <f>IF(ISBLANK(C127),"Non renseigné",VLOOKUP(Conditionnement!C127,Récap_conditionnement!B125:E245,4,0))</f>
        <v>Non renseigné</v>
      </c>
      <c r="F127" s="120"/>
      <c r="G127" s="120"/>
      <c r="H127" s="120"/>
      <c r="I127" s="120"/>
      <c r="J127" s="129"/>
      <c r="K127" s="130">
        <f t="shared" si="3"/>
        <v>0</v>
      </c>
      <c r="L127" s="124"/>
      <c r="M127" s="131" t="str">
        <f>IF(ISBLANK(B127),"Non renseigné",MIN(VLOOKUP(C127,Récap_production!$B$32:$D$132,3,FALSE),B127+365))</f>
        <v>Non renseigné</v>
      </c>
      <c r="N127" s="120"/>
      <c r="O127" s="132"/>
      <c r="P127" s="120"/>
      <c r="Q127" s="132"/>
      <c r="R127" s="120"/>
      <c r="S127" s="133"/>
    </row>
    <row r="128" spans="2:19">
      <c r="B128" s="123"/>
      <c r="C128" s="124"/>
      <c r="D128" s="125" t="str">
        <f>IF(ISBLANK(C128),"Non renseigné",VLOOKUP(C128,Récap_production!$B$32:$C$132,2,FALSE))</f>
        <v>Non renseigné</v>
      </c>
      <c r="E128" s="126" t="str">
        <f>IF(ISBLANK(C128),"Non renseigné",VLOOKUP(Conditionnement!C128,Récap_conditionnement!B126:E246,4,0))</f>
        <v>Non renseigné</v>
      </c>
      <c r="F128" s="120"/>
      <c r="G128" s="120"/>
      <c r="H128" s="120"/>
      <c r="I128" s="120"/>
      <c r="J128" s="129"/>
      <c r="K128" s="130">
        <f t="shared" si="3"/>
        <v>0</v>
      </c>
      <c r="L128" s="124"/>
      <c r="M128" s="131" t="str">
        <f>IF(ISBLANK(B128),"Non renseigné",MIN(VLOOKUP(C128,Récap_production!$B$32:$D$132,3,FALSE),B128+365))</f>
        <v>Non renseigné</v>
      </c>
      <c r="N128" s="120"/>
      <c r="O128" s="132"/>
      <c r="P128" s="120"/>
      <c r="Q128" s="132"/>
      <c r="R128" s="120"/>
      <c r="S128" s="133"/>
    </row>
    <row r="129" spans="2:19">
      <c r="B129" s="123"/>
      <c r="C129" s="124"/>
      <c r="D129" s="125" t="str">
        <f>IF(ISBLANK(C129),"Non renseigné",VLOOKUP(C129,Récap_production!$B$32:$C$132,2,FALSE))</f>
        <v>Non renseigné</v>
      </c>
      <c r="E129" s="126" t="str">
        <f>IF(ISBLANK(C129),"Non renseigné",VLOOKUP(Conditionnement!C129,Récap_conditionnement!B127:E247,4,0))</f>
        <v>Non renseigné</v>
      </c>
      <c r="F129" s="120"/>
      <c r="G129" s="120"/>
      <c r="H129" s="120"/>
      <c r="I129" s="120"/>
      <c r="J129" s="129"/>
      <c r="K129" s="130">
        <f t="shared" si="3"/>
        <v>0</v>
      </c>
      <c r="L129" s="124"/>
      <c r="M129" s="131" t="str">
        <f>IF(ISBLANK(B129),"Non renseigné",MIN(VLOOKUP(C129,Récap_production!$B$32:$D$132,3,FALSE),B129+365))</f>
        <v>Non renseigné</v>
      </c>
      <c r="N129" s="120"/>
      <c r="O129" s="132"/>
      <c r="P129" s="120"/>
      <c r="Q129" s="132"/>
      <c r="R129" s="120"/>
      <c r="S129" s="133"/>
    </row>
    <row r="130" spans="2:19">
      <c r="B130" s="123"/>
      <c r="C130" s="124"/>
      <c r="D130" s="125" t="str">
        <f>IF(ISBLANK(C130),"Non renseigné",VLOOKUP(C130,Récap_production!$B$32:$C$132,2,FALSE))</f>
        <v>Non renseigné</v>
      </c>
      <c r="E130" s="126" t="str">
        <f>IF(ISBLANK(C130),"Non renseigné",VLOOKUP(Conditionnement!C130,Récap_conditionnement!B128:E248,4,0))</f>
        <v>Non renseigné</v>
      </c>
      <c r="F130" s="120"/>
      <c r="G130" s="120"/>
      <c r="H130" s="120"/>
      <c r="I130" s="120"/>
      <c r="J130" s="129"/>
      <c r="K130" s="130">
        <f t="shared" ref="K130:K154" si="4">F130*10+G130*20+H130*25+I130*J130</f>
        <v>0</v>
      </c>
      <c r="L130" s="124"/>
      <c r="M130" s="131" t="str">
        <f>IF(ISBLANK(B130),"Non renseigné",MIN(VLOOKUP(C130,Récap_production!$B$32:$D$132,3,FALSE),B130+365))</f>
        <v>Non renseigné</v>
      </c>
      <c r="N130" s="120"/>
      <c r="O130" s="132"/>
      <c r="P130" s="120"/>
      <c r="Q130" s="132"/>
      <c r="R130" s="120"/>
      <c r="S130" s="133"/>
    </row>
    <row r="131" spans="2:19">
      <c r="B131" s="123"/>
      <c r="C131" s="124"/>
      <c r="D131" s="125" t="str">
        <f>IF(ISBLANK(C131),"Non renseigné",VLOOKUP(C131,Récap_production!$B$32:$C$132,2,FALSE))</f>
        <v>Non renseigné</v>
      </c>
      <c r="E131" s="126" t="str">
        <f>IF(ISBLANK(C131),"Non renseigné",VLOOKUP(Conditionnement!C131,Récap_conditionnement!B129:E249,4,0))</f>
        <v>Non renseigné</v>
      </c>
      <c r="F131" s="120"/>
      <c r="G131" s="120"/>
      <c r="H131" s="120"/>
      <c r="I131" s="120"/>
      <c r="J131" s="129"/>
      <c r="K131" s="130">
        <f t="shared" si="4"/>
        <v>0</v>
      </c>
      <c r="L131" s="124"/>
      <c r="M131" s="131" t="str">
        <f>IF(ISBLANK(B131),"Non renseigné",MIN(VLOOKUP(C131,Récap_production!$B$32:$D$132,3,FALSE),B131+365))</f>
        <v>Non renseigné</v>
      </c>
      <c r="N131" s="120"/>
      <c r="O131" s="132"/>
      <c r="P131" s="120"/>
      <c r="Q131" s="132"/>
      <c r="R131" s="120"/>
      <c r="S131" s="133"/>
    </row>
    <row r="132" spans="2:19">
      <c r="B132" s="123"/>
      <c r="C132" s="124"/>
      <c r="D132" s="125" t="str">
        <f>IF(ISBLANK(C132),"Non renseigné",VLOOKUP(C132,Récap_production!$B$32:$C$132,2,FALSE))</f>
        <v>Non renseigné</v>
      </c>
      <c r="E132" s="126" t="str">
        <f>IF(ISBLANK(C132),"Non renseigné",VLOOKUP(Conditionnement!C132,Récap_conditionnement!B130:E250,4,0))</f>
        <v>Non renseigné</v>
      </c>
      <c r="F132" s="120"/>
      <c r="G132" s="120"/>
      <c r="H132" s="120"/>
      <c r="I132" s="120"/>
      <c r="J132" s="129"/>
      <c r="K132" s="130">
        <f t="shared" si="4"/>
        <v>0</v>
      </c>
      <c r="L132" s="124"/>
      <c r="M132" s="131" t="str">
        <f>IF(ISBLANK(B132),"Non renseigné",MIN(VLOOKUP(C132,Récap_production!$B$32:$D$132,3,FALSE),B132+365))</f>
        <v>Non renseigné</v>
      </c>
      <c r="N132" s="120"/>
      <c r="O132" s="132"/>
      <c r="P132" s="120"/>
      <c r="Q132" s="132"/>
      <c r="R132" s="120"/>
      <c r="S132" s="133"/>
    </row>
    <row r="133" spans="2:19">
      <c r="B133" s="123"/>
      <c r="C133" s="124"/>
      <c r="D133" s="125" t="str">
        <f>IF(ISBLANK(C133),"Non renseigné",VLOOKUP(C133,Récap_production!$B$32:$C$132,2,FALSE))</f>
        <v>Non renseigné</v>
      </c>
      <c r="E133" s="126" t="str">
        <f>IF(ISBLANK(C133),"Non renseigné",VLOOKUP(Conditionnement!C133,Récap_conditionnement!B131:E251,4,0))</f>
        <v>Non renseigné</v>
      </c>
      <c r="F133" s="120"/>
      <c r="G133" s="120"/>
      <c r="H133" s="120"/>
      <c r="I133" s="120"/>
      <c r="J133" s="129"/>
      <c r="K133" s="130">
        <f t="shared" si="4"/>
        <v>0</v>
      </c>
      <c r="L133" s="124"/>
      <c r="M133" s="131" t="str">
        <f>IF(ISBLANK(B133),"Non renseigné",MIN(VLOOKUP(C133,Récap_production!$B$32:$D$132,3,FALSE),B133+365))</f>
        <v>Non renseigné</v>
      </c>
      <c r="N133" s="120"/>
      <c r="O133" s="132"/>
      <c r="P133" s="120"/>
      <c r="Q133" s="132"/>
      <c r="R133" s="120"/>
      <c r="S133" s="133"/>
    </row>
    <row r="134" spans="2:19">
      <c r="B134" s="123"/>
      <c r="C134" s="124"/>
      <c r="D134" s="125" t="str">
        <f>IF(ISBLANK(C134),"Non renseigné",VLOOKUP(C134,Récap_production!$B$32:$C$132,2,FALSE))</f>
        <v>Non renseigné</v>
      </c>
      <c r="E134" s="126" t="str">
        <f>IF(ISBLANK(C134),"Non renseigné",VLOOKUP(Conditionnement!C134,Récap_conditionnement!B132:E252,4,0))</f>
        <v>Non renseigné</v>
      </c>
      <c r="F134" s="120"/>
      <c r="G134" s="120"/>
      <c r="H134" s="120"/>
      <c r="I134" s="120"/>
      <c r="J134" s="129"/>
      <c r="K134" s="130">
        <f t="shared" si="4"/>
        <v>0</v>
      </c>
      <c r="L134" s="124"/>
      <c r="M134" s="131" t="str">
        <f>IF(ISBLANK(B134),"Non renseigné",MIN(VLOOKUP(C134,Récap_production!$B$32:$D$132,3,FALSE),B134+365))</f>
        <v>Non renseigné</v>
      </c>
      <c r="N134" s="120"/>
      <c r="O134" s="132"/>
      <c r="P134" s="120"/>
      <c r="Q134" s="132"/>
      <c r="R134" s="120"/>
      <c r="S134" s="133"/>
    </row>
    <row r="135" spans="2:19">
      <c r="B135" s="123"/>
      <c r="C135" s="124"/>
      <c r="D135" s="125" t="str">
        <f>IF(ISBLANK(C135),"Non renseigné",VLOOKUP(C135,Récap_production!$B$32:$C$132,2,FALSE))</f>
        <v>Non renseigné</v>
      </c>
      <c r="E135" s="126" t="str">
        <f>IF(ISBLANK(C135),"Non renseigné",VLOOKUP(Conditionnement!C135,Récap_conditionnement!B133:E253,4,0))</f>
        <v>Non renseigné</v>
      </c>
      <c r="F135" s="120"/>
      <c r="G135" s="120"/>
      <c r="H135" s="120"/>
      <c r="I135" s="120"/>
      <c r="J135" s="129"/>
      <c r="K135" s="130">
        <f t="shared" si="4"/>
        <v>0</v>
      </c>
      <c r="L135" s="124"/>
      <c r="M135" s="131" t="str">
        <f>IF(ISBLANK(B135),"Non renseigné",MIN(VLOOKUP(C135,Récap_production!$B$32:$D$132,3,FALSE),B135+365))</f>
        <v>Non renseigné</v>
      </c>
      <c r="N135" s="120"/>
      <c r="O135" s="132"/>
      <c r="P135" s="120"/>
      <c r="Q135" s="132"/>
      <c r="R135" s="120"/>
      <c r="S135" s="133"/>
    </row>
    <row r="136" spans="2:19">
      <c r="B136" s="123"/>
      <c r="C136" s="124"/>
      <c r="D136" s="125" t="str">
        <f>IF(ISBLANK(C136),"Non renseigné",VLOOKUP(C136,Récap_production!$B$32:$C$132,2,FALSE))</f>
        <v>Non renseigné</v>
      </c>
      <c r="E136" s="126" t="str">
        <f>IF(ISBLANK(C136),"Non renseigné",VLOOKUP(Conditionnement!C136,Récap_conditionnement!B134:E254,4,0))</f>
        <v>Non renseigné</v>
      </c>
      <c r="F136" s="120"/>
      <c r="G136" s="120"/>
      <c r="H136" s="120"/>
      <c r="I136" s="120"/>
      <c r="J136" s="129"/>
      <c r="K136" s="130">
        <f t="shared" si="4"/>
        <v>0</v>
      </c>
      <c r="L136" s="124"/>
      <c r="M136" s="131" t="str">
        <f>IF(ISBLANK(B136),"Non renseigné",MIN(VLOOKUP(C136,Récap_production!$B$32:$D$132,3,FALSE),B136+365))</f>
        <v>Non renseigné</v>
      </c>
      <c r="N136" s="120"/>
      <c r="O136" s="132"/>
      <c r="P136" s="120"/>
      <c r="Q136" s="132"/>
      <c r="R136" s="120"/>
      <c r="S136" s="133"/>
    </row>
    <row r="137" spans="2:19">
      <c r="B137" s="123"/>
      <c r="C137" s="124"/>
      <c r="D137" s="125" t="str">
        <f>IF(ISBLANK(C137),"Non renseigné",VLOOKUP(C137,Récap_production!$B$32:$C$132,2,FALSE))</f>
        <v>Non renseigné</v>
      </c>
      <c r="E137" s="126" t="str">
        <f>IF(ISBLANK(C137),"Non renseigné",VLOOKUP(Conditionnement!C137,Récap_conditionnement!B135:E255,4,0))</f>
        <v>Non renseigné</v>
      </c>
      <c r="F137" s="120"/>
      <c r="G137" s="120"/>
      <c r="H137" s="120"/>
      <c r="I137" s="120"/>
      <c r="J137" s="129"/>
      <c r="K137" s="130">
        <f t="shared" si="4"/>
        <v>0</v>
      </c>
      <c r="L137" s="124"/>
      <c r="M137" s="131" t="str">
        <f>IF(ISBLANK(B137),"Non renseigné",MIN(VLOOKUP(C137,Récap_production!$B$32:$D$132,3,FALSE),B137+365))</f>
        <v>Non renseigné</v>
      </c>
      <c r="N137" s="120"/>
      <c r="O137" s="132"/>
      <c r="P137" s="120"/>
      <c r="Q137" s="132"/>
      <c r="R137" s="120"/>
      <c r="S137" s="133"/>
    </row>
    <row r="138" spans="2:19">
      <c r="B138" s="123"/>
      <c r="C138" s="124"/>
      <c r="D138" s="125" t="str">
        <f>IF(ISBLANK(C138),"Non renseigné",VLOOKUP(C138,Récap_production!$B$32:$C$132,2,FALSE))</f>
        <v>Non renseigné</v>
      </c>
      <c r="E138" s="126" t="str">
        <f>IF(ISBLANK(C138),"Non renseigné",VLOOKUP(Conditionnement!C138,Récap_conditionnement!B136:E256,4,0))</f>
        <v>Non renseigné</v>
      </c>
      <c r="F138" s="120"/>
      <c r="G138" s="120"/>
      <c r="H138" s="120"/>
      <c r="I138" s="120"/>
      <c r="J138" s="129"/>
      <c r="K138" s="130">
        <f t="shared" si="4"/>
        <v>0</v>
      </c>
      <c r="L138" s="124"/>
      <c r="M138" s="131" t="str">
        <f>IF(ISBLANK(B138),"Non renseigné",MIN(VLOOKUP(C138,Récap_production!$B$32:$D$132,3,FALSE),B138+365))</f>
        <v>Non renseigné</v>
      </c>
      <c r="N138" s="120"/>
      <c r="O138" s="132"/>
      <c r="P138" s="120"/>
      <c r="Q138" s="132"/>
      <c r="R138" s="120"/>
      <c r="S138" s="133"/>
    </row>
    <row r="139" spans="2:19">
      <c r="B139" s="123"/>
      <c r="C139" s="124"/>
      <c r="D139" s="125" t="str">
        <f>IF(ISBLANK(C139),"Non renseigné",VLOOKUP(C139,Récap_production!$B$32:$C$132,2,FALSE))</f>
        <v>Non renseigné</v>
      </c>
      <c r="E139" s="126" t="str">
        <f>IF(ISBLANK(C139),"Non renseigné",VLOOKUP(Conditionnement!C139,Récap_conditionnement!B137:E257,4,0))</f>
        <v>Non renseigné</v>
      </c>
      <c r="F139" s="120"/>
      <c r="G139" s="120"/>
      <c r="H139" s="120"/>
      <c r="I139" s="120"/>
      <c r="J139" s="129"/>
      <c r="K139" s="130">
        <f t="shared" si="4"/>
        <v>0</v>
      </c>
      <c r="L139" s="124"/>
      <c r="M139" s="131" t="str">
        <f>IF(ISBLANK(B139),"Non renseigné",MIN(VLOOKUP(C139,Récap_production!$B$32:$D$132,3,FALSE),B139+365))</f>
        <v>Non renseigné</v>
      </c>
      <c r="N139" s="120"/>
      <c r="O139" s="132"/>
      <c r="P139" s="120"/>
      <c r="Q139" s="132"/>
      <c r="R139" s="120"/>
      <c r="S139" s="133"/>
    </row>
    <row r="140" spans="2:19">
      <c r="B140" s="123"/>
      <c r="C140" s="124"/>
      <c r="D140" s="125" t="str">
        <f>IF(ISBLANK(C140),"Non renseigné",VLOOKUP(C140,Récap_production!$B$32:$C$132,2,FALSE))</f>
        <v>Non renseigné</v>
      </c>
      <c r="E140" s="126" t="str">
        <f>IF(ISBLANK(C140),"Non renseigné",VLOOKUP(Conditionnement!C140,Récap_conditionnement!B138:E258,4,0))</f>
        <v>Non renseigné</v>
      </c>
      <c r="F140" s="120"/>
      <c r="G140" s="120"/>
      <c r="H140" s="120"/>
      <c r="I140" s="120"/>
      <c r="J140" s="129"/>
      <c r="K140" s="130">
        <f t="shared" si="4"/>
        <v>0</v>
      </c>
      <c r="L140" s="124"/>
      <c r="M140" s="131" t="str">
        <f>IF(ISBLANK(B140),"Non renseigné",MIN(VLOOKUP(C140,Récap_production!$B$32:$D$132,3,FALSE),B140+365))</f>
        <v>Non renseigné</v>
      </c>
      <c r="N140" s="120"/>
      <c r="O140" s="132"/>
      <c r="P140" s="120"/>
      <c r="Q140" s="132"/>
      <c r="R140" s="120"/>
      <c r="S140" s="133"/>
    </row>
    <row r="141" spans="2:19">
      <c r="B141" s="123"/>
      <c r="C141" s="124"/>
      <c r="D141" s="125" t="str">
        <f>IF(ISBLANK(C141),"Non renseigné",VLOOKUP(C141,Récap_production!$B$32:$C$132,2,FALSE))</f>
        <v>Non renseigné</v>
      </c>
      <c r="E141" s="126" t="str">
        <f>IF(ISBLANK(C141),"Non renseigné",VLOOKUP(Conditionnement!C141,Récap_conditionnement!B139:E259,4,0))</f>
        <v>Non renseigné</v>
      </c>
      <c r="F141" s="120"/>
      <c r="G141" s="120"/>
      <c r="H141" s="120"/>
      <c r="I141" s="120"/>
      <c r="J141" s="129"/>
      <c r="K141" s="130">
        <f t="shared" si="4"/>
        <v>0</v>
      </c>
      <c r="L141" s="124"/>
      <c r="M141" s="131" t="str">
        <f>IF(ISBLANK(B141),"Non renseigné",MIN(VLOOKUP(C141,Récap_production!$B$32:$D$132,3,FALSE),B141+365))</f>
        <v>Non renseigné</v>
      </c>
      <c r="N141" s="120"/>
      <c r="O141" s="132"/>
      <c r="P141" s="120"/>
      <c r="Q141" s="132"/>
      <c r="R141" s="120"/>
      <c r="S141" s="133"/>
    </row>
    <row r="142" spans="2:19">
      <c r="B142" s="123"/>
      <c r="C142" s="124"/>
      <c r="D142" s="125" t="str">
        <f>IF(ISBLANK(C142),"Non renseigné",VLOOKUP(C142,Récap_production!$B$32:$C$132,2,FALSE))</f>
        <v>Non renseigné</v>
      </c>
      <c r="E142" s="126" t="str">
        <f>IF(ISBLANK(C142),"Non renseigné",VLOOKUP(Conditionnement!C142,Récap_conditionnement!B140:E260,4,0))</f>
        <v>Non renseigné</v>
      </c>
      <c r="F142" s="120"/>
      <c r="G142" s="120"/>
      <c r="H142" s="120"/>
      <c r="I142" s="120"/>
      <c r="J142" s="129"/>
      <c r="K142" s="130">
        <f t="shared" si="4"/>
        <v>0</v>
      </c>
      <c r="L142" s="124"/>
      <c r="M142" s="131" t="str">
        <f>IF(ISBLANK(B142),"Non renseigné",MIN(VLOOKUP(C142,Récap_production!$B$32:$D$132,3,FALSE),B142+365))</f>
        <v>Non renseigné</v>
      </c>
      <c r="N142" s="120"/>
      <c r="O142" s="132"/>
      <c r="P142" s="120"/>
      <c r="Q142" s="132"/>
      <c r="R142" s="120"/>
      <c r="S142" s="133"/>
    </row>
    <row r="143" spans="2:19">
      <c r="B143" s="123"/>
      <c r="C143" s="124"/>
      <c r="D143" s="125" t="str">
        <f>IF(ISBLANK(C143),"Non renseigné",VLOOKUP(C143,Récap_production!$B$32:$C$132,2,FALSE))</f>
        <v>Non renseigné</v>
      </c>
      <c r="E143" s="126" t="str">
        <f>IF(ISBLANK(C143),"Non renseigné",VLOOKUP(Conditionnement!C143,Récap_conditionnement!B141:E261,4,0))</f>
        <v>Non renseigné</v>
      </c>
      <c r="F143" s="120"/>
      <c r="G143" s="120"/>
      <c r="H143" s="120"/>
      <c r="I143" s="120"/>
      <c r="J143" s="129"/>
      <c r="K143" s="130">
        <f t="shared" si="4"/>
        <v>0</v>
      </c>
      <c r="L143" s="124"/>
      <c r="M143" s="131" t="str">
        <f>IF(ISBLANK(B143),"Non renseigné",MIN(VLOOKUP(C143,Récap_production!$B$32:$D$132,3,FALSE),B143+365))</f>
        <v>Non renseigné</v>
      </c>
      <c r="N143" s="120"/>
      <c r="O143" s="132"/>
      <c r="P143" s="120"/>
      <c r="Q143" s="132"/>
      <c r="R143" s="120"/>
      <c r="S143" s="133"/>
    </row>
    <row r="144" spans="2:19">
      <c r="B144" s="123"/>
      <c r="C144" s="124"/>
      <c r="D144" s="125" t="str">
        <f>IF(ISBLANK(C144),"Non renseigné",VLOOKUP(C144,Récap_production!$B$32:$C$132,2,FALSE))</f>
        <v>Non renseigné</v>
      </c>
      <c r="E144" s="126" t="str">
        <f>IF(ISBLANK(C144),"Non renseigné",VLOOKUP(Conditionnement!C144,Récap_conditionnement!B142:E262,4,0))</f>
        <v>Non renseigné</v>
      </c>
      <c r="F144" s="120"/>
      <c r="G144" s="120"/>
      <c r="H144" s="120"/>
      <c r="I144" s="120"/>
      <c r="J144" s="129"/>
      <c r="K144" s="130">
        <f t="shared" si="4"/>
        <v>0</v>
      </c>
      <c r="L144" s="124"/>
      <c r="M144" s="131" t="str">
        <f>IF(ISBLANK(B144),"Non renseigné",MIN(VLOOKUP(C144,Récap_production!$B$32:$D$132,3,FALSE),B144+365))</f>
        <v>Non renseigné</v>
      </c>
      <c r="N144" s="120"/>
      <c r="O144" s="132"/>
      <c r="P144" s="120"/>
      <c r="Q144" s="132"/>
      <c r="R144" s="120"/>
      <c r="S144" s="133"/>
    </row>
    <row r="145" spans="2:19">
      <c r="B145" s="123"/>
      <c r="C145" s="124"/>
      <c r="D145" s="125" t="str">
        <f>IF(ISBLANK(C145),"Non renseigné",VLOOKUP(C145,Récap_production!$B$32:$C$132,2,FALSE))</f>
        <v>Non renseigné</v>
      </c>
      <c r="E145" s="126" t="str">
        <f>IF(ISBLANK(C145),"Non renseigné",VLOOKUP(Conditionnement!C145,Récap_conditionnement!B143:E263,4,0))</f>
        <v>Non renseigné</v>
      </c>
      <c r="F145" s="120"/>
      <c r="G145" s="120"/>
      <c r="H145" s="120"/>
      <c r="I145" s="120"/>
      <c r="J145" s="129"/>
      <c r="K145" s="130">
        <f t="shared" si="4"/>
        <v>0</v>
      </c>
      <c r="L145" s="124"/>
      <c r="M145" s="131" t="str">
        <f>IF(ISBLANK(B145),"Non renseigné",MIN(VLOOKUP(C145,Récap_production!$B$32:$D$132,3,FALSE),B145+365))</f>
        <v>Non renseigné</v>
      </c>
      <c r="N145" s="120"/>
      <c r="O145" s="132"/>
      <c r="P145" s="120"/>
      <c r="Q145" s="132"/>
      <c r="R145" s="120"/>
      <c r="S145" s="133"/>
    </row>
    <row r="146" spans="2:19">
      <c r="B146" s="123"/>
      <c r="C146" s="124"/>
      <c r="D146" s="125" t="str">
        <f>IF(ISBLANK(C146),"Non renseigné",VLOOKUP(C146,Récap_production!$B$32:$C$132,2,FALSE))</f>
        <v>Non renseigné</v>
      </c>
      <c r="E146" s="126" t="str">
        <f>IF(ISBLANK(C146),"Non renseigné",VLOOKUP(Conditionnement!C146,Récap_conditionnement!B144:E264,4,0))</f>
        <v>Non renseigné</v>
      </c>
      <c r="F146" s="120"/>
      <c r="G146" s="120"/>
      <c r="H146" s="120"/>
      <c r="I146" s="120"/>
      <c r="J146" s="129"/>
      <c r="K146" s="130">
        <f t="shared" si="4"/>
        <v>0</v>
      </c>
      <c r="L146" s="124"/>
      <c r="M146" s="131" t="str">
        <f>IF(ISBLANK(B146),"Non renseigné",MIN(VLOOKUP(C146,Récap_production!$B$32:$D$132,3,FALSE),B146+365))</f>
        <v>Non renseigné</v>
      </c>
      <c r="N146" s="120"/>
      <c r="O146" s="132"/>
      <c r="P146" s="120"/>
      <c r="Q146" s="132"/>
      <c r="R146" s="120"/>
      <c r="S146" s="133"/>
    </row>
    <row r="147" spans="2:19">
      <c r="B147" s="123"/>
      <c r="C147" s="124"/>
      <c r="D147" s="125" t="str">
        <f>IF(ISBLANK(C147),"Non renseigné",VLOOKUP(C147,Récap_production!$B$32:$C$132,2,FALSE))</f>
        <v>Non renseigné</v>
      </c>
      <c r="E147" s="126" t="str">
        <f>IF(ISBLANK(C147),"Non renseigné",VLOOKUP(Conditionnement!C147,Récap_conditionnement!B145:E265,4,0))</f>
        <v>Non renseigné</v>
      </c>
      <c r="F147" s="120"/>
      <c r="G147" s="120"/>
      <c r="H147" s="120"/>
      <c r="I147" s="120"/>
      <c r="J147" s="129"/>
      <c r="K147" s="130">
        <f t="shared" si="4"/>
        <v>0</v>
      </c>
      <c r="L147" s="124"/>
      <c r="M147" s="131" t="str">
        <f>IF(ISBLANK(B147),"Non renseigné",MIN(VLOOKUP(C147,Récap_production!$B$32:$D$132,3,FALSE),B147+365))</f>
        <v>Non renseigné</v>
      </c>
      <c r="N147" s="120"/>
      <c r="O147" s="132"/>
      <c r="P147" s="120"/>
      <c r="Q147" s="132"/>
      <c r="R147" s="120"/>
      <c r="S147" s="133"/>
    </row>
    <row r="148" spans="2:19">
      <c r="B148" s="123"/>
      <c r="C148" s="124"/>
      <c r="D148" s="125" t="str">
        <f>IF(ISBLANK(C148),"Non renseigné",VLOOKUP(C148,Récap_production!$B$32:$C$132,2,FALSE))</f>
        <v>Non renseigné</v>
      </c>
      <c r="E148" s="126" t="str">
        <f>IF(ISBLANK(C148),"Non renseigné",VLOOKUP(Conditionnement!C148,Récap_conditionnement!B146:E266,4,0))</f>
        <v>Non renseigné</v>
      </c>
      <c r="F148" s="120"/>
      <c r="G148" s="120"/>
      <c r="H148" s="120"/>
      <c r="I148" s="120"/>
      <c r="J148" s="129"/>
      <c r="K148" s="130">
        <f t="shared" si="4"/>
        <v>0</v>
      </c>
      <c r="L148" s="124"/>
      <c r="M148" s="131" t="str">
        <f>IF(ISBLANK(B148),"Non renseigné",MIN(VLOOKUP(C148,Récap_production!$B$32:$D$132,3,FALSE),B148+365))</f>
        <v>Non renseigné</v>
      </c>
      <c r="N148" s="120"/>
      <c r="O148" s="132"/>
      <c r="P148" s="120"/>
      <c r="Q148" s="132"/>
      <c r="R148" s="120"/>
      <c r="S148" s="133"/>
    </row>
    <row r="149" spans="2:19">
      <c r="B149" s="123"/>
      <c r="C149" s="124"/>
      <c r="D149" s="125" t="str">
        <f>IF(ISBLANK(C149),"Non renseigné",VLOOKUP(C149,Récap_production!$B$32:$C$132,2,FALSE))</f>
        <v>Non renseigné</v>
      </c>
      <c r="E149" s="126" t="str">
        <f>IF(ISBLANK(C149),"Non renseigné",VLOOKUP(Conditionnement!C149,Récap_conditionnement!B147:E267,4,0))</f>
        <v>Non renseigné</v>
      </c>
      <c r="F149" s="120"/>
      <c r="G149" s="120"/>
      <c r="H149" s="120"/>
      <c r="I149" s="120"/>
      <c r="J149" s="129"/>
      <c r="K149" s="130">
        <f t="shared" si="4"/>
        <v>0</v>
      </c>
      <c r="L149" s="124"/>
      <c r="M149" s="131" t="str">
        <f>IF(ISBLANK(B149),"Non renseigné",MIN(VLOOKUP(C149,Récap_production!$B$32:$D$132,3,FALSE),B149+365))</f>
        <v>Non renseigné</v>
      </c>
      <c r="N149" s="120"/>
      <c r="O149" s="132"/>
      <c r="P149" s="120"/>
      <c r="Q149" s="132"/>
      <c r="R149" s="120"/>
      <c r="S149" s="133"/>
    </row>
    <row r="150" spans="2:19">
      <c r="B150" s="123"/>
      <c r="C150" s="124"/>
      <c r="D150" s="125" t="str">
        <f>IF(ISBLANK(C150),"Non renseigné",VLOOKUP(C150,Récap_production!$B$32:$C$132,2,FALSE))</f>
        <v>Non renseigné</v>
      </c>
      <c r="E150" s="126" t="str">
        <f>IF(ISBLANK(C150),"Non renseigné",VLOOKUP(Conditionnement!C150,Récap_conditionnement!B148:E268,4,0))</f>
        <v>Non renseigné</v>
      </c>
      <c r="F150" s="120"/>
      <c r="G150" s="120"/>
      <c r="H150" s="120"/>
      <c r="I150" s="120"/>
      <c r="J150" s="129"/>
      <c r="K150" s="130">
        <f t="shared" si="4"/>
        <v>0</v>
      </c>
      <c r="L150" s="124"/>
      <c r="M150" s="131" t="str">
        <f>IF(ISBLANK(B150),"Non renseigné",MIN(VLOOKUP(C150,Récap_production!$B$32:$D$132,3,FALSE),B150+365))</f>
        <v>Non renseigné</v>
      </c>
      <c r="N150" s="120"/>
      <c r="O150" s="132"/>
      <c r="P150" s="120"/>
      <c r="Q150" s="132"/>
      <c r="R150" s="120"/>
      <c r="S150" s="133"/>
    </row>
    <row r="151" spans="2:19">
      <c r="B151" s="123"/>
      <c r="C151" s="124"/>
      <c r="D151" s="125" t="str">
        <f>IF(ISBLANK(C151),"Non renseigné",VLOOKUP(C151,Récap_production!$B$32:$C$132,2,FALSE))</f>
        <v>Non renseigné</v>
      </c>
      <c r="E151" s="126" t="str">
        <f>IF(ISBLANK(C151),"Non renseigné",VLOOKUP(Conditionnement!C151,Récap_conditionnement!B149:E269,4,0))</f>
        <v>Non renseigné</v>
      </c>
      <c r="F151" s="120"/>
      <c r="G151" s="120"/>
      <c r="H151" s="120"/>
      <c r="I151" s="120"/>
      <c r="J151" s="129"/>
      <c r="K151" s="130">
        <f t="shared" si="4"/>
        <v>0</v>
      </c>
      <c r="L151" s="124"/>
      <c r="M151" s="131" t="str">
        <f>IF(ISBLANK(B151),"Non renseigné",MIN(VLOOKUP(C151,Récap_production!$B$32:$D$132,3,FALSE),B151+365))</f>
        <v>Non renseigné</v>
      </c>
      <c r="N151" s="120"/>
      <c r="O151" s="132"/>
      <c r="P151" s="120"/>
      <c r="Q151" s="132"/>
      <c r="R151" s="120"/>
      <c r="S151" s="133"/>
    </row>
    <row r="152" spans="2:19">
      <c r="B152" s="123"/>
      <c r="C152" s="124"/>
      <c r="D152" s="125" t="str">
        <f>IF(ISBLANK(C152),"Non renseigné",VLOOKUP(C152,Récap_production!$B$32:$C$132,2,FALSE))</f>
        <v>Non renseigné</v>
      </c>
      <c r="E152" s="126" t="str">
        <f>IF(ISBLANK(C152),"Non renseigné",VLOOKUP(Conditionnement!C152,Récap_conditionnement!B150:E270,4,0))</f>
        <v>Non renseigné</v>
      </c>
      <c r="F152" s="120"/>
      <c r="G152" s="120"/>
      <c r="H152" s="120"/>
      <c r="I152" s="120"/>
      <c r="J152" s="129"/>
      <c r="K152" s="130">
        <f t="shared" si="4"/>
        <v>0</v>
      </c>
      <c r="L152" s="124"/>
      <c r="M152" s="131" t="str">
        <f>IF(ISBLANK(B152),"Non renseigné",MIN(VLOOKUP(C152,Récap_production!$B$32:$D$132,3,FALSE),B152+365))</f>
        <v>Non renseigné</v>
      </c>
      <c r="N152" s="120"/>
      <c r="O152" s="132"/>
      <c r="P152" s="120"/>
      <c r="Q152" s="132"/>
      <c r="R152" s="120"/>
      <c r="S152" s="133"/>
    </row>
    <row r="153" spans="2:19">
      <c r="B153" s="123"/>
      <c r="C153" s="124"/>
      <c r="D153" s="125" t="str">
        <f>IF(ISBLANK(C153),"Non renseigné",VLOOKUP(C153,Récap_production!$B$32:$C$132,2,FALSE))</f>
        <v>Non renseigné</v>
      </c>
      <c r="E153" s="126" t="str">
        <f>IF(ISBLANK(C153),"Non renseigné",VLOOKUP(Conditionnement!C153,Récap_conditionnement!B151:E271,4,0))</f>
        <v>Non renseigné</v>
      </c>
      <c r="F153" s="120"/>
      <c r="G153" s="120"/>
      <c r="H153" s="120"/>
      <c r="I153" s="120"/>
      <c r="J153" s="129"/>
      <c r="K153" s="130">
        <f t="shared" si="4"/>
        <v>0</v>
      </c>
      <c r="L153" s="124"/>
      <c r="M153" s="131" t="str">
        <f>IF(ISBLANK(B153),"Non renseigné",MIN(VLOOKUP(C153,Récap_production!$B$32:$D$132,3,FALSE),B153+365))</f>
        <v>Non renseigné</v>
      </c>
      <c r="N153" s="120"/>
      <c r="O153" s="132"/>
      <c r="P153" s="120"/>
      <c r="Q153" s="132"/>
      <c r="R153" s="120"/>
      <c r="S153" s="133"/>
    </row>
    <row r="154" spans="2:19" ht="15.5" thickBot="1">
      <c r="B154" s="134"/>
      <c r="C154" s="135"/>
      <c r="D154" s="136" t="str">
        <f>IF(ISBLANK(C154),"Non renseigné",VLOOKUP(C154,Récap_production!$B$32:$C$132,2,FALSE))</f>
        <v>Non renseigné</v>
      </c>
      <c r="E154" s="137" t="str">
        <f>IF(ISBLANK(C154),"Non renseigné",VLOOKUP(Conditionnement!C154,Récap_conditionnement!B152:E272,4,0))</f>
        <v>Non renseigné</v>
      </c>
      <c r="F154" s="138"/>
      <c r="G154" s="141"/>
      <c r="H154" s="141"/>
      <c r="I154" s="141"/>
      <c r="J154" s="142"/>
      <c r="K154" s="130">
        <f t="shared" si="4"/>
        <v>0</v>
      </c>
      <c r="L154" s="135"/>
      <c r="M154" s="144" t="str">
        <f>IF(ISBLANK(B154),"Non renseigné",MIN(VLOOKUP(C154,Récap_production!$B$32:$D$132,3,FALSE),B154+365))</f>
        <v>Non renseigné</v>
      </c>
      <c r="N154" s="120"/>
      <c r="O154" s="132"/>
      <c r="P154" s="120"/>
      <c r="Q154" s="132"/>
      <c r="R154" s="120"/>
      <c r="S154" s="133"/>
    </row>
    <row r="155" spans="2:19" ht="15.5" thickBot="1">
      <c r="B155" s="147" t="s">
        <v>121</v>
      </c>
      <c r="C155" s="148"/>
      <c r="D155" s="149"/>
      <c r="E155" s="150"/>
      <c r="F155" s="149">
        <f>SUM(F34:F154)</f>
        <v>0</v>
      </c>
      <c r="G155" s="149">
        <f>SUM(G34:G154)</f>
        <v>0</v>
      </c>
      <c r="H155" s="149">
        <f>SUM(H34:H154)</f>
        <v>0</v>
      </c>
      <c r="I155" s="152"/>
      <c r="J155" s="152"/>
      <c r="K155" s="152">
        <f>SUM(K34:K154)</f>
        <v>0</v>
      </c>
      <c r="L155" s="153"/>
      <c r="M155" s="148"/>
      <c r="N155" s="153">
        <f>SUM(N34:N154)</f>
        <v>0</v>
      </c>
      <c r="O155" s="148"/>
      <c r="P155" s="153">
        <f>SUM(P34:P154)</f>
        <v>0</v>
      </c>
      <c r="Q155" s="148"/>
      <c r="R155" s="153">
        <f>SUM(R34:R154)</f>
        <v>0</v>
      </c>
      <c r="S155" s="148"/>
    </row>
    <row r="156" spans="2:19" ht="30.25" thickBot="1">
      <c r="F156" s="105" t="s">
        <v>108</v>
      </c>
      <c r="G156" s="158" t="s">
        <v>109</v>
      </c>
      <c r="H156" s="107" t="s">
        <v>110</v>
      </c>
      <c r="K156" s="8" t="s">
        <v>122</v>
      </c>
      <c r="N156" s="280" t="s">
        <v>113</v>
      </c>
      <c r="O156" s="280"/>
      <c r="P156" s="281" t="s">
        <v>115</v>
      </c>
      <c r="Q156" s="281"/>
      <c r="R156" s="282" t="s">
        <v>117</v>
      </c>
      <c r="S156" s="282"/>
    </row>
    <row r="157" spans="2:19" ht="15.75" customHeight="1"/>
  </sheetData>
  <mergeCells count="40">
    <mergeCell ref="Q32:Q33"/>
    <mergeCell ref="R32:R33"/>
    <mergeCell ref="S32:S33"/>
    <mergeCell ref="L32:L33"/>
    <mergeCell ref="M32:M33"/>
    <mergeCell ref="N32:N33"/>
    <mergeCell ref="O32:O33"/>
    <mergeCell ref="P32:P33"/>
    <mergeCell ref="N6:N7"/>
    <mergeCell ref="O6:O7"/>
    <mergeCell ref="P6:P7"/>
    <mergeCell ref="N156:O156"/>
    <mergeCell ref="P156:Q156"/>
    <mergeCell ref="B30:S30"/>
    <mergeCell ref="B32:B33"/>
    <mergeCell ref="C32:C33"/>
    <mergeCell ref="D32:D33"/>
    <mergeCell ref="E32:E33"/>
    <mergeCell ref="F32:F33"/>
    <mergeCell ref="G32:G33"/>
    <mergeCell ref="R156:S156"/>
    <mergeCell ref="H32:H33"/>
    <mergeCell ref="I32:J32"/>
    <mergeCell ref="K32:K33"/>
    <mergeCell ref="C2:R2"/>
    <mergeCell ref="B4:S4"/>
    <mergeCell ref="B6:B7"/>
    <mergeCell ref="C6:C7"/>
    <mergeCell ref="D6:D7"/>
    <mergeCell ref="E6:E7"/>
    <mergeCell ref="F6:F7"/>
    <mergeCell ref="G6:G7"/>
    <mergeCell ref="H6:H7"/>
    <mergeCell ref="I6:J6"/>
    <mergeCell ref="Q6:Q7"/>
    <mergeCell ref="R6:R7"/>
    <mergeCell ref="S6:S7"/>
    <mergeCell ref="K6:K7"/>
    <mergeCell ref="L6:L7"/>
    <mergeCell ref="M6:M7"/>
  </mergeCells>
  <conditionalFormatting sqref="E8:E27 E34:E154">
    <cfRule type="cellIs" dxfId="7" priority="1" stopIfTrue="1" operator="lessThan">
      <formula>0</formula>
    </cfRule>
  </conditionalFormatting>
  <conditionalFormatting sqref="N8:N27">
    <cfRule type="cellIs" dxfId="6" priority="6" stopIfTrue="1" operator="greaterThan">
      <formula>F8</formula>
    </cfRule>
  </conditionalFormatting>
  <conditionalFormatting sqref="N34:N154">
    <cfRule type="cellIs" dxfId="5" priority="2" stopIfTrue="1" operator="greaterThan">
      <formula>F34</formula>
    </cfRule>
  </conditionalFormatting>
  <conditionalFormatting sqref="P8:P27">
    <cfRule type="cellIs" dxfId="4" priority="5" stopIfTrue="1" operator="greaterThan">
      <formula>G8</formula>
    </cfRule>
  </conditionalFormatting>
  <conditionalFormatting sqref="P34:P154">
    <cfRule type="cellIs" dxfId="3" priority="3" stopIfTrue="1" operator="greaterThan">
      <formula>G34</formula>
    </cfRule>
  </conditionalFormatting>
  <conditionalFormatting sqref="R8:R27">
    <cfRule type="cellIs" dxfId="2" priority="7" stopIfTrue="1" operator="greaterThan">
      <formula>H8</formula>
    </cfRule>
  </conditionalFormatting>
  <conditionalFormatting sqref="R34:R154">
    <cfRule type="cellIs" dxfId="1" priority="4" stopIfTrue="1" operator="greaterThan">
      <formula>H34</formula>
    </cfRule>
  </conditionalFormatting>
  <dataValidations count="1">
    <dataValidation type="list" allowBlank="1" showInputMessage="1" showErrorMessage="1" sqref="C155" xr:uid="{00000000-0002-0000-0400-000000000000}">
      <formula1>#REF!</formula1>
    </dataValidation>
  </dataValidations>
  <pageMargins left="0.70866141732283516" right="0.70866141732283516" top="0.74803149606299213" bottom="0.74803149606299213" header="0.31496062992126012" footer="0.31496062992126012"/>
  <pageSetup paperSize="0" orientation="landscape" horizontalDpi="0" verticalDpi="0" copies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errorTitle="Erreur" error="Ce numéro de pot ne correspond pas aux données de l'onglet Production." promptTitle="N° de pot" prompt="Choisir le numéro dans la liste déroulante" xr:uid="{00000000-0002-0000-0400-000001000000}">
          <x14:formula1>
            <xm:f>Récap_production!$B$5:$B$25</xm:f>
          </x14:formula1>
          <xm:sqref>C8:C27</xm:sqref>
        </x14:dataValidation>
        <x14:dataValidation type="list" allowBlank="1" showInputMessage="1" showErrorMessage="1" errorTitle="Erreur" error="Ce numéro de pot ne correspond pas aux données de l'onglet Production." promptTitle="N° de pot" prompt="Choisir le numéro dans la liste déroulante" xr:uid="{00000000-0002-0000-0400-000002000000}">
          <x14:formula1>
            <xm:f>Récap_production!$B$32:$B$132</xm:f>
          </x14:formula1>
          <xm:sqref>C34:C154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9CC00"/>
    <pageSetUpPr fitToPage="1"/>
  </sheetPr>
  <dimension ref="B2:G153"/>
  <sheetViews>
    <sheetView workbookViewId="0"/>
  </sheetViews>
  <sheetFormatPr baseColWidth="10" defaultColWidth="11.40625" defaultRowHeight="14.75"/>
  <cols>
    <col min="1" max="1" width="2.40625" style="15" customWidth="1"/>
    <col min="2" max="2" width="11.40625" style="15" customWidth="1"/>
    <col min="3" max="3" width="15.86328125" style="15" customWidth="1"/>
    <col min="4" max="4" width="12.7265625" style="15" bestFit="1" customWidth="1"/>
    <col min="5" max="5" width="18.54296875" style="15" customWidth="1"/>
    <col min="6" max="6" width="11.40625" style="15" customWidth="1"/>
    <col min="7" max="7" width="95.1328125" style="15" customWidth="1"/>
    <col min="8" max="8" width="11.40625" style="15" customWidth="1"/>
    <col min="9" max="16384" width="11.40625" style="15"/>
  </cols>
  <sheetData>
    <row r="2" spans="2:7">
      <c r="B2" s="283" t="s">
        <v>123</v>
      </c>
      <c r="C2" s="283"/>
      <c r="D2" s="283"/>
      <c r="E2" s="283"/>
    </row>
    <row r="3" spans="2:7" ht="15.5" thickBot="1"/>
    <row r="4" spans="2:7" ht="19.5" customHeight="1" thickBot="1">
      <c r="B4" s="257" t="s">
        <v>124</v>
      </c>
      <c r="C4" s="257"/>
      <c r="D4" s="257"/>
      <c r="E4" s="257"/>
    </row>
    <row r="5" spans="2:7" ht="7.5" customHeight="1" thickBot="1"/>
    <row r="6" spans="2:7" ht="45" thickBot="1">
      <c r="B6" s="105" t="s">
        <v>25</v>
      </c>
      <c r="C6" s="106" t="s">
        <v>125</v>
      </c>
      <c r="D6" s="106" t="s">
        <v>126</v>
      </c>
      <c r="E6" s="107" t="s">
        <v>127</v>
      </c>
      <c r="G6" s="11" t="s">
        <v>128</v>
      </c>
    </row>
    <row r="7" spans="2:7">
      <c r="B7" s="160" t="str">
        <f>IF(ISBLANK(Conditionnement!C8),"",IF(COUNTIF(Conditionnement!$C9:$C$27,Conditionnement!C8)&gt;0,"",Conditionnement!C8))</f>
        <v/>
      </c>
      <c r="C7" s="112">
        <f>VLOOKUP(B7,Récap_production!$B$5:$C$25,2,FALSE)</f>
        <v>0</v>
      </c>
      <c r="D7" s="118">
        <f>IF(C7&gt;0,SUMIF(Conditionnement!$C$8:$C$27,Récap_conditionnement!B7,Conditionnement!$K$8:$K$27),0)</f>
        <v>0</v>
      </c>
      <c r="E7" s="161">
        <f t="shared" ref="E7:E26" si="0">C7-D7</f>
        <v>0</v>
      </c>
      <c r="G7" s="99" t="s">
        <v>94</v>
      </c>
    </row>
    <row r="8" spans="2:7">
      <c r="B8" s="162" t="str">
        <f>IF(ISBLANK(Conditionnement!C9),"",IF(COUNTIF(Conditionnement!$C10:$C$27,Conditionnement!C9)&gt;0,"",Conditionnement!C9))</f>
        <v/>
      </c>
      <c r="C8" s="125">
        <f>VLOOKUP(B8,Récap_production!$B$5:$C$25,2,FALSE)</f>
        <v>0</v>
      </c>
      <c r="D8" s="130">
        <f>IF(C8&gt;0,SUMIF(Conditionnement!$C$8:$C$27,Récap_conditionnement!B8,Conditionnement!$K$8:$K$27),0)</f>
        <v>0</v>
      </c>
      <c r="E8" s="163">
        <f t="shared" si="0"/>
        <v>0</v>
      </c>
      <c r="G8" s="99" t="s">
        <v>129</v>
      </c>
    </row>
    <row r="9" spans="2:7">
      <c r="B9" s="162" t="str">
        <f>IF(ISBLANK(Conditionnement!C10),"",IF(COUNTIF(Conditionnement!$C11:$C$27,Conditionnement!C10)&gt;0,"",Conditionnement!C10))</f>
        <v/>
      </c>
      <c r="C9" s="125">
        <f>VLOOKUP(B9,Récap_production!$B$5:$C$25,2,FALSE)</f>
        <v>0</v>
      </c>
      <c r="D9" s="130">
        <f>IF(C9&gt;0,SUMIF(Conditionnement!$C$8:$C$27,Récap_conditionnement!B9,Conditionnement!$K$8:$K$27),0)</f>
        <v>0</v>
      </c>
      <c r="E9" s="163">
        <f t="shared" si="0"/>
        <v>0</v>
      </c>
      <c r="G9" s="99" t="s">
        <v>130</v>
      </c>
    </row>
    <row r="10" spans="2:7">
      <c r="B10" s="162" t="str">
        <f>IF(ISBLANK(Conditionnement!C11),"",IF(COUNTIF(Conditionnement!$C12:$C$27,Conditionnement!C11)&gt;0,"",Conditionnement!C11))</f>
        <v/>
      </c>
      <c r="C10" s="125">
        <f>VLOOKUP(B10,Récap_production!$B$5:$C$25,2,FALSE)</f>
        <v>0</v>
      </c>
      <c r="D10" s="130">
        <f>IF(C10&gt;0,SUMIF(Conditionnement!$C$8:$C$27,Récap_conditionnement!B10,Conditionnement!$K$8:$K$27),0)</f>
        <v>0</v>
      </c>
      <c r="E10" s="163">
        <f t="shared" si="0"/>
        <v>0</v>
      </c>
    </row>
    <row r="11" spans="2:7">
      <c r="B11" s="162" t="str">
        <f>IF(ISBLANK(Conditionnement!C12),"",IF(COUNTIF(Conditionnement!$C13:$C$27,Conditionnement!C12)&gt;0,"",Conditionnement!C12))</f>
        <v/>
      </c>
      <c r="C11" s="125">
        <f>VLOOKUP(B11,Récap_production!$B$5:$C$25,2,FALSE)</f>
        <v>0</v>
      </c>
      <c r="D11" s="130">
        <f>IF(C11&gt;0,SUMIF(Conditionnement!$C$8:$C$27,Récap_conditionnement!B11,Conditionnement!$K$8:$K$27),0)</f>
        <v>0</v>
      </c>
      <c r="E11" s="163">
        <f t="shared" si="0"/>
        <v>0</v>
      </c>
      <c r="G11" s="99" t="s">
        <v>97</v>
      </c>
    </row>
    <row r="12" spans="2:7">
      <c r="B12" s="162" t="str">
        <f>IF(ISBLANK(Conditionnement!C13),"",IF(COUNTIF(Conditionnement!$C14:$C$27,Conditionnement!C13)&gt;0,"",Conditionnement!C13))</f>
        <v/>
      </c>
      <c r="C12" s="125">
        <f>VLOOKUP(B12,Récap_production!$B$5:$C$25,2,FALSE)</f>
        <v>0</v>
      </c>
      <c r="D12" s="130">
        <f>IF(C12&gt;0,SUMIF(Conditionnement!$C$8:$C$27,Récap_conditionnement!B12,Conditionnement!$K$8:$K$27),0)</f>
        <v>0</v>
      </c>
      <c r="E12" s="163">
        <f t="shared" si="0"/>
        <v>0</v>
      </c>
      <c r="G12" s="99" t="s">
        <v>98</v>
      </c>
    </row>
    <row r="13" spans="2:7" ht="29.5">
      <c r="B13" s="162" t="str">
        <f>IF(ISBLANK(Conditionnement!C14),"",IF(COUNTIF(Conditionnement!$C15:$C$27,Conditionnement!C14)&gt;0,"",Conditionnement!C14))</f>
        <v/>
      </c>
      <c r="C13" s="125">
        <f>VLOOKUP(B13,Récap_production!$B$5:$C$25,2,FALSE)</f>
        <v>0</v>
      </c>
      <c r="D13" s="130">
        <f>IF(C13&gt;0,SUMIF(Conditionnement!$C$8:$C$27,Récap_conditionnement!B13,Conditionnement!$K$8:$K$27),0)</f>
        <v>0</v>
      </c>
      <c r="E13" s="163">
        <f t="shared" si="0"/>
        <v>0</v>
      </c>
      <c r="G13" s="100" t="s">
        <v>99</v>
      </c>
    </row>
    <row r="14" spans="2:7">
      <c r="B14" s="162" t="str">
        <f>IF(ISBLANK(Conditionnement!C15),"",IF(COUNTIF(Conditionnement!$C16:$C$27,Conditionnement!C15)&gt;0,"",Conditionnement!C15))</f>
        <v/>
      </c>
      <c r="C14" s="125">
        <f>VLOOKUP(B14,Récap_production!$B$5:$C$25,2,FALSE)</f>
        <v>0</v>
      </c>
      <c r="D14" s="130">
        <f>IF(C14&gt;0,SUMIF(Conditionnement!$C$8:$C$27,Récap_conditionnement!B14,Conditionnement!$K$8:$K$27),0)</f>
        <v>0</v>
      </c>
      <c r="E14" s="163">
        <f t="shared" si="0"/>
        <v>0</v>
      </c>
    </row>
    <row r="15" spans="2:7">
      <c r="B15" s="162" t="str">
        <f>IF(ISBLANK(Conditionnement!C16),"",IF(COUNTIF(Conditionnement!$C17:$C$27,Conditionnement!C16)&gt;0,"",Conditionnement!C16))</f>
        <v/>
      </c>
      <c r="C15" s="125">
        <f>VLOOKUP(B15,Récap_production!$B$5:$C$25,2,FALSE)</f>
        <v>0</v>
      </c>
      <c r="D15" s="130">
        <f>IF(C15&gt;0,SUMIF(Conditionnement!$C$8:$C$27,Récap_conditionnement!B15,Conditionnement!$K$8:$K$27),0)</f>
        <v>0</v>
      </c>
      <c r="E15" s="163">
        <f t="shared" si="0"/>
        <v>0</v>
      </c>
    </row>
    <row r="16" spans="2:7">
      <c r="B16" s="162" t="str">
        <f>IF(ISBLANK(Conditionnement!C17),"",IF(COUNTIF(Conditionnement!$C18:$C$27,Conditionnement!C17)&gt;0,"",Conditionnement!C17))</f>
        <v/>
      </c>
      <c r="C16" s="125">
        <f>VLOOKUP(B16,Récap_production!$B$5:$C$25,2,FALSE)</f>
        <v>0</v>
      </c>
      <c r="D16" s="130">
        <f>IF(C16&gt;0,SUMIF(Conditionnement!$C$8:$C$27,Récap_conditionnement!B16,Conditionnement!$K$8:$K$27),0)</f>
        <v>0</v>
      </c>
      <c r="E16" s="163">
        <f t="shared" si="0"/>
        <v>0</v>
      </c>
    </row>
    <row r="17" spans="2:5">
      <c r="B17" s="162" t="str">
        <f>IF(ISBLANK(Conditionnement!C18),"",IF(COUNTIF(Conditionnement!$C19:$C$27,Conditionnement!C18)&gt;0,"",Conditionnement!C18))</f>
        <v/>
      </c>
      <c r="C17" s="125">
        <f>VLOOKUP(B17,Récap_production!$B$5:$C$25,2,FALSE)</f>
        <v>0</v>
      </c>
      <c r="D17" s="130">
        <f>IF(C17&gt;0,SUMIF(Conditionnement!$C$8:$C$27,Récap_conditionnement!B17,Conditionnement!$K$8:$K$27),0)</f>
        <v>0</v>
      </c>
      <c r="E17" s="163">
        <f t="shared" si="0"/>
        <v>0</v>
      </c>
    </row>
    <row r="18" spans="2:5">
      <c r="B18" s="162" t="str">
        <f>IF(ISBLANK(Conditionnement!C19),"",IF(COUNTIF(Conditionnement!$C20:$C$27,Conditionnement!C19)&gt;0,"",Conditionnement!C19))</f>
        <v/>
      </c>
      <c r="C18" s="125">
        <f>VLOOKUP(B18,Récap_production!$B$5:$C$25,2,FALSE)</f>
        <v>0</v>
      </c>
      <c r="D18" s="130">
        <f>IF(C18&gt;0,SUMIF(Conditionnement!$C$8:$C$27,Récap_conditionnement!B18,Conditionnement!$K$8:$K$27),0)</f>
        <v>0</v>
      </c>
      <c r="E18" s="163">
        <f t="shared" si="0"/>
        <v>0</v>
      </c>
    </row>
    <row r="19" spans="2:5">
      <c r="B19" s="162" t="str">
        <f>IF(ISBLANK(Conditionnement!C20),"",IF(COUNTIF(Conditionnement!$C21:$C$27,Conditionnement!C20)&gt;0,"",Conditionnement!C20))</f>
        <v/>
      </c>
      <c r="C19" s="125">
        <f>VLOOKUP(B19,Récap_production!$B$5:$C$25,2,FALSE)</f>
        <v>0</v>
      </c>
      <c r="D19" s="130">
        <f>IF(C19&gt;0,SUMIF(Conditionnement!$C$8:$C$27,Récap_conditionnement!B19,Conditionnement!$K$8:$K$27),0)</f>
        <v>0</v>
      </c>
      <c r="E19" s="163">
        <f t="shared" si="0"/>
        <v>0</v>
      </c>
    </row>
    <row r="20" spans="2:5">
      <c r="B20" s="162" t="str">
        <f>IF(ISBLANK(Conditionnement!C21),"",IF(COUNTIF(Conditionnement!$C22:$C$27,Conditionnement!C21)&gt;0,"",Conditionnement!C21))</f>
        <v/>
      </c>
      <c r="C20" s="125">
        <f>VLOOKUP(B20,Récap_production!$B$5:$C$25,2,FALSE)</f>
        <v>0</v>
      </c>
      <c r="D20" s="130">
        <f>IF(C20&gt;0,SUMIF(Conditionnement!$C$8:$C$27,Récap_conditionnement!B20,Conditionnement!$K$8:$K$27),0)</f>
        <v>0</v>
      </c>
      <c r="E20" s="163">
        <f t="shared" si="0"/>
        <v>0</v>
      </c>
    </row>
    <row r="21" spans="2:5">
      <c r="B21" s="162" t="str">
        <f>IF(ISBLANK(Conditionnement!C22),"",IF(COUNTIF(Conditionnement!$C23:$C$27,Conditionnement!C22)&gt;0,"",Conditionnement!C22))</f>
        <v/>
      </c>
      <c r="C21" s="125">
        <f>VLOOKUP(B21,Récap_production!$B$5:$C$25,2,FALSE)</f>
        <v>0</v>
      </c>
      <c r="D21" s="130">
        <f>IF(C21&gt;0,SUMIF(Conditionnement!$C$8:$C$27,Récap_conditionnement!B21,Conditionnement!$K$8:$K$27),0)</f>
        <v>0</v>
      </c>
      <c r="E21" s="163">
        <f t="shared" si="0"/>
        <v>0</v>
      </c>
    </row>
    <row r="22" spans="2:5">
      <c r="B22" s="162" t="str">
        <f>IF(ISBLANK(Conditionnement!C23),"",IF(COUNTIF(Conditionnement!$C24:$C$27,Conditionnement!C23)&gt;0,"",Conditionnement!C23))</f>
        <v/>
      </c>
      <c r="C22" s="125">
        <f>VLOOKUP(B22,Récap_production!$B$5:$C$25,2,FALSE)</f>
        <v>0</v>
      </c>
      <c r="D22" s="130">
        <f>IF(C22&gt;0,SUMIF(Conditionnement!$C$8:$C$27,Récap_conditionnement!B22,Conditionnement!$K$8:$K$27),0)</f>
        <v>0</v>
      </c>
      <c r="E22" s="163">
        <f t="shared" si="0"/>
        <v>0</v>
      </c>
    </row>
    <row r="23" spans="2:5">
      <c r="B23" s="162" t="str">
        <f>IF(ISBLANK(Conditionnement!C24),"",IF(COUNTIF(Conditionnement!$C25:$C$27,Conditionnement!C24)&gt;0,"",Conditionnement!C24))</f>
        <v/>
      </c>
      <c r="C23" s="125">
        <f>VLOOKUP(B23,Récap_production!$B$5:$C$25,2,FALSE)</f>
        <v>0</v>
      </c>
      <c r="D23" s="130">
        <f>IF(C23&gt;0,SUMIF(Conditionnement!$C$8:$C$27,Récap_conditionnement!B23,Conditionnement!$K$8:$K$27),0)</f>
        <v>0</v>
      </c>
      <c r="E23" s="163">
        <f t="shared" si="0"/>
        <v>0</v>
      </c>
    </row>
    <row r="24" spans="2:5">
      <c r="B24" s="162" t="str">
        <f>IF(ISBLANK(Conditionnement!C25),"",IF(COUNTIF(Conditionnement!$C26:$C$27,Conditionnement!C25)&gt;0,"",Conditionnement!C25))</f>
        <v/>
      </c>
      <c r="C24" s="125">
        <f>VLOOKUP(B24,Récap_production!$B$5:$C$25,2,FALSE)</f>
        <v>0</v>
      </c>
      <c r="D24" s="130">
        <f>IF(C24&gt;0,SUMIF(Conditionnement!$C$8:$C$27,Récap_conditionnement!B24,Conditionnement!$K$8:$K$27),0)</f>
        <v>0</v>
      </c>
      <c r="E24" s="163">
        <f t="shared" si="0"/>
        <v>0</v>
      </c>
    </row>
    <row r="25" spans="2:5">
      <c r="B25" s="162" t="str">
        <f>IF(ISBLANK(Conditionnement!C26),"",IF(COUNTIF(Conditionnement!$C27:$C$27,Conditionnement!C26)&gt;0,"",Conditionnement!C26))</f>
        <v/>
      </c>
      <c r="C25" s="125">
        <f>VLOOKUP(B25,Récap_production!$B$5:$C$25,2,FALSE)</f>
        <v>0</v>
      </c>
      <c r="D25" s="130">
        <f>IF(C25&gt;0,SUMIF(Conditionnement!$C$8:$C$27,Récap_conditionnement!B25,Conditionnement!$K$8:$K$27),0)</f>
        <v>0</v>
      </c>
      <c r="E25" s="163">
        <f t="shared" si="0"/>
        <v>0</v>
      </c>
    </row>
    <row r="26" spans="2:5" ht="15.5" thickBot="1">
      <c r="B26" s="164" t="str">
        <f>IF(ISBLANK(Conditionnement!C27),"",IF(COUNTIF(Conditionnement!$C$27:$C28,Conditionnement!C27)&gt;0,"",Conditionnement!C27))</f>
        <v/>
      </c>
      <c r="C26" s="136">
        <f>VLOOKUP(B26,Récap_production!$B$5:$C$25,2,FALSE)</f>
        <v>0</v>
      </c>
      <c r="D26" s="143">
        <f>IF(C26&gt;0,SUMIF(Conditionnement!$C$8:$C$27,Récap_conditionnement!B26,Conditionnement!$K$8:$K$27),0)</f>
        <v>0</v>
      </c>
      <c r="E26" s="165">
        <f t="shared" si="0"/>
        <v>0</v>
      </c>
    </row>
    <row r="27" spans="2:5" ht="15.5" thickBot="1">
      <c r="B27" s="166"/>
      <c r="C27" s="149"/>
      <c r="D27" s="152">
        <f>SUM(D7:D26)</f>
        <v>0</v>
      </c>
      <c r="E27" s="167"/>
    </row>
    <row r="28" spans="2:5" ht="40.5" customHeight="1" thickBot="1">
      <c r="B28" s="154"/>
      <c r="C28" s="155"/>
      <c r="D28" s="154"/>
      <c r="E28" s="154"/>
    </row>
    <row r="29" spans="2:5" ht="19.25" thickBot="1">
      <c r="B29" s="257" t="s">
        <v>131</v>
      </c>
      <c r="C29" s="257"/>
      <c r="D29" s="257"/>
      <c r="E29" s="257"/>
    </row>
    <row r="30" spans="2:5" ht="7.5" customHeight="1" thickBot="1">
      <c r="B30" s="156"/>
      <c r="C30" s="157"/>
      <c r="D30" s="156"/>
      <c r="E30" s="156"/>
    </row>
    <row r="31" spans="2:5" ht="45" thickBot="1">
      <c r="B31" s="105" t="s">
        <v>25</v>
      </c>
      <c r="C31" s="106" t="s">
        <v>132</v>
      </c>
      <c r="D31" s="106" t="s">
        <v>133</v>
      </c>
      <c r="E31" s="107" t="s">
        <v>127</v>
      </c>
    </row>
    <row r="32" spans="2:5">
      <c r="B32" s="160" t="str">
        <f>IF(ISBLANK(Conditionnement!C34),"",IF(COUNTIF(Conditionnement!$C35:$C$154,Conditionnement!C34)&gt;0,"",Conditionnement!C34))</f>
        <v/>
      </c>
      <c r="C32" s="112">
        <f>VLOOKUP(B32,Récap_production!$B$32:$C$132,2,FALSE)</f>
        <v>0</v>
      </c>
      <c r="D32" s="118">
        <f>IF(C32&gt;0,SUMIF(Conditionnement!$C$34:$C$154,Récap_conditionnement!B32,Conditionnement!$K$34:$K$154),0)</f>
        <v>0</v>
      </c>
      <c r="E32" s="161">
        <f t="shared" ref="E32:E63" si="1">C32-D32</f>
        <v>0</v>
      </c>
    </row>
    <row r="33" spans="2:5">
      <c r="B33" s="168" t="str">
        <f>IF(ISBLANK(Conditionnement!C35),"",IF(COUNTIF(Conditionnement!$C36:$C$154,Conditionnement!C35)&gt;0,"",Conditionnement!C35))</f>
        <v/>
      </c>
      <c r="C33" s="125">
        <f>VLOOKUP(B33,Récap_production!$B$32:$C$132,2,FALSE)</f>
        <v>0</v>
      </c>
      <c r="D33" s="130">
        <f>IF(C33&gt;0,SUMIF(Conditionnement!$C$34:$C$154,Récap_conditionnement!B33,Conditionnement!$K$34:$K$154),0)</f>
        <v>0</v>
      </c>
      <c r="E33" s="163">
        <f t="shared" si="1"/>
        <v>0</v>
      </c>
    </row>
    <row r="34" spans="2:5">
      <c r="B34" s="168" t="str">
        <f>IF(ISBLANK(Conditionnement!C36),"",IF(COUNTIF(Conditionnement!$C37:$C$154,Conditionnement!C36)&gt;0,"",Conditionnement!C36))</f>
        <v/>
      </c>
      <c r="C34" s="125">
        <f>VLOOKUP(B34,Récap_production!$B$32:$C$132,2,FALSE)</f>
        <v>0</v>
      </c>
      <c r="D34" s="130">
        <f>IF(C34&gt;0,SUMIF(Conditionnement!$C$34:$C$154,Récap_conditionnement!B34,Conditionnement!$K$34:$K$154),0)</f>
        <v>0</v>
      </c>
      <c r="E34" s="163">
        <f t="shared" si="1"/>
        <v>0</v>
      </c>
    </row>
    <row r="35" spans="2:5">
      <c r="B35" s="168" t="str">
        <f>IF(ISBLANK(Conditionnement!C37),"",IF(COUNTIF(Conditionnement!$C38:$C$154,Conditionnement!C37)&gt;0,"",Conditionnement!C37))</f>
        <v/>
      </c>
      <c r="C35" s="125">
        <f>VLOOKUP(B35,Récap_production!$B$32:$C$132,2,FALSE)</f>
        <v>0</v>
      </c>
      <c r="D35" s="130">
        <f>IF(C35&gt;0,SUMIF(Conditionnement!$C$34:$C$154,Récap_conditionnement!B35,Conditionnement!$K$34:$K$154),0)</f>
        <v>0</v>
      </c>
      <c r="E35" s="163">
        <f t="shared" si="1"/>
        <v>0</v>
      </c>
    </row>
    <row r="36" spans="2:5">
      <c r="B36" s="168" t="str">
        <f>IF(ISBLANK(Conditionnement!C38),"",IF(COUNTIF(Conditionnement!$C39:$C$154,Conditionnement!C38)&gt;0,"",Conditionnement!C38))</f>
        <v/>
      </c>
      <c r="C36" s="125">
        <f>VLOOKUP(B36,Récap_production!$B$32:$C$132,2,FALSE)</f>
        <v>0</v>
      </c>
      <c r="D36" s="130">
        <f>IF(C36&gt;0,SUMIF(Conditionnement!$C$34:$C$154,Récap_conditionnement!B36,Conditionnement!$K$34:$K$154),0)</f>
        <v>0</v>
      </c>
      <c r="E36" s="163">
        <f t="shared" si="1"/>
        <v>0</v>
      </c>
    </row>
    <row r="37" spans="2:5">
      <c r="B37" s="168" t="str">
        <f>IF(ISBLANK(Conditionnement!C39),"",IF(COUNTIF(Conditionnement!$C40:$C$154,Conditionnement!C39)&gt;0,"",Conditionnement!C39))</f>
        <v/>
      </c>
      <c r="C37" s="125">
        <f>VLOOKUP(B37,Récap_production!$B$32:$C$132,2,FALSE)</f>
        <v>0</v>
      </c>
      <c r="D37" s="130">
        <f>IF(C37&gt;0,SUMIF(Conditionnement!$C$34:$C$154,Récap_conditionnement!B37,Conditionnement!$K$34:$K$154),0)</f>
        <v>0</v>
      </c>
      <c r="E37" s="163">
        <f t="shared" si="1"/>
        <v>0</v>
      </c>
    </row>
    <row r="38" spans="2:5">
      <c r="B38" s="168" t="str">
        <f>IF(ISBLANK(Conditionnement!C40),"",IF(COUNTIF(Conditionnement!$C41:$C$154,Conditionnement!C40)&gt;0,"",Conditionnement!C40))</f>
        <v/>
      </c>
      <c r="C38" s="125">
        <f>VLOOKUP(B38,Récap_production!$B$32:$C$132,2,FALSE)</f>
        <v>0</v>
      </c>
      <c r="D38" s="130">
        <f>IF(C38&gt;0,SUMIF(Conditionnement!$C$34:$C$154,Récap_conditionnement!B38,Conditionnement!$K$34:$K$154),0)</f>
        <v>0</v>
      </c>
      <c r="E38" s="163">
        <f t="shared" si="1"/>
        <v>0</v>
      </c>
    </row>
    <row r="39" spans="2:5">
      <c r="B39" s="168" t="str">
        <f>IF(ISBLANK(Conditionnement!C41),"",IF(COUNTIF(Conditionnement!$C42:$C$154,Conditionnement!C41)&gt;0,"",Conditionnement!C41))</f>
        <v/>
      </c>
      <c r="C39" s="125">
        <f>VLOOKUP(B39,Récap_production!$B$32:$C$132,2,FALSE)</f>
        <v>0</v>
      </c>
      <c r="D39" s="130">
        <f>IF(C39&gt;0,SUMIF(Conditionnement!$C$34:$C$154,Récap_conditionnement!B39,Conditionnement!$K$34:$K$154),0)</f>
        <v>0</v>
      </c>
      <c r="E39" s="163">
        <f t="shared" si="1"/>
        <v>0</v>
      </c>
    </row>
    <row r="40" spans="2:5">
      <c r="B40" s="168" t="str">
        <f>IF(ISBLANK(Conditionnement!C42),"",IF(COUNTIF(Conditionnement!$C43:$C$154,Conditionnement!C42)&gt;0,"",Conditionnement!C42))</f>
        <v/>
      </c>
      <c r="C40" s="125">
        <f>VLOOKUP(B40,Récap_production!$B$32:$C$132,2,FALSE)</f>
        <v>0</v>
      </c>
      <c r="D40" s="130">
        <f>IF(C40&gt;0,SUMIF(Conditionnement!$C$34:$C$154,Récap_conditionnement!B40,Conditionnement!$K$34:$K$154),0)</f>
        <v>0</v>
      </c>
      <c r="E40" s="163">
        <f t="shared" si="1"/>
        <v>0</v>
      </c>
    </row>
    <row r="41" spans="2:5">
      <c r="B41" s="168" t="str">
        <f>IF(ISBLANK(Conditionnement!C43),"",IF(COUNTIF(Conditionnement!$C44:$C$154,Conditionnement!C43)&gt;0,"",Conditionnement!C43))</f>
        <v/>
      </c>
      <c r="C41" s="125">
        <f>VLOOKUP(B41,Récap_production!$B$32:$C$132,2,FALSE)</f>
        <v>0</v>
      </c>
      <c r="D41" s="130">
        <f>IF(C41&gt;0,SUMIF(Conditionnement!$C$34:$C$154,Récap_conditionnement!B41,Conditionnement!$K$34:$K$154),0)</f>
        <v>0</v>
      </c>
      <c r="E41" s="163">
        <f t="shared" si="1"/>
        <v>0</v>
      </c>
    </row>
    <row r="42" spans="2:5">
      <c r="B42" s="168" t="str">
        <f>IF(ISBLANK(Conditionnement!C44),"",IF(COUNTIF(Conditionnement!$C45:$C$154,Conditionnement!C44)&gt;0,"",Conditionnement!C44))</f>
        <v/>
      </c>
      <c r="C42" s="125">
        <f>VLOOKUP(B42,Récap_production!$B$32:$C$132,2,FALSE)</f>
        <v>0</v>
      </c>
      <c r="D42" s="130">
        <f>IF(C42&gt;0,SUMIF(Conditionnement!$C$34:$C$154,Récap_conditionnement!B42,Conditionnement!$K$34:$K$154),0)</f>
        <v>0</v>
      </c>
      <c r="E42" s="163">
        <f t="shared" si="1"/>
        <v>0</v>
      </c>
    </row>
    <row r="43" spans="2:5">
      <c r="B43" s="168" t="str">
        <f>IF(ISBLANK(Conditionnement!C45),"",IF(COUNTIF(Conditionnement!$C46:$C$154,Conditionnement!C45)&gt;0,"",Conditionnement!C45))</f>
        <v/>
      </c>
      <c r="C43" s="125">
        <f>VLOOKUP(B43,Récap_production!$B$32:$C$132,2,FALSE)</f>
        <v>0</v>
      </c>
      <c r="D43" s="130">
        <f>IF(C43&gt;0,SUMIF(Conditionnement!$C$34:$C$154,Récap_conditionnement!B43,Conditionnement!$K$34:$K$154),0)</f>
        <v>0</v>
      </c>
      <c r="E43" s="163">
        <f t="shared" si="1"/>
        <v>0</v>
      </c>
    </row>
    <row r="44" spans="2:5">
      <c r="B44" s="168" t="str">
        <f>IF(ISBLANK(Conditionnement!C46),"",IF(COUNTIF(Conditionnement!$C47:$C$154,Conditionnement!C46)&gt;0,"",Conditionnement!C46))</f>
        <v/>
      </c>
      <c r="C44" s="125">
        <f>VLOOKUP(B44,Récap_production!$B$32:$C$132,2,FALSE)</f>
        <v>0</v>
      </c>
      <c r="D44" s="130">
        <f>IF(C44&gt;0,SUMIF(Conditionnement!$C$34:$C$154,Récap_conditionnement!B44,Conditionnement!$K$34:$K$154),0)</f>
        <v>0</v>
      </c>
      <c r="E44" s="163">
        <f t="shared" si="1"/>
        <v>0</v>
      </c>
    </row>
    <row r="45" spans="2:5">
      <c r="B45" s="168" t="str">
        <f>IF(ISBLANK(Conditionnement!C47),"",IF(COUNTIF(Conditionnement!$C48:$C$154,Conditionnement!C47)&gt;0,"",Conditionnement!C47))</f>
        <v/>
      </c>
      <c r="C45" s="125">
        <f>VLOOKUP(B45,Récap_production!$B$32:$C$132,2,FALSE)</f>
        <v>0</v>
      </c>
      <c r="D45" s="130">
        <f>IF(C45&gt;0,SUMIF(Conditionnement!$C$34:$C$154,Récap_conditionnement!B45,Conditionnement!$K$34:$K$154),0)</f>
        <v>0</v>
      </c>
      <c r="E45" s="163">
        <f t="shared" si="1"/>
        <v>0</v>
      </c>
    </row>
    <row r="46" spans="2:5">
      <c r="B46" s="168" t="str">
        <f>IF(ISBLANK(Conditionnement!C48),"",IF(COUNTIF(Conditionnement!$C49:$C$154,Conditionnement!C48)&gt;0,"",Conditionnement!C48))</f>
        <v/>
      </c>
      <c r="C46" s="125">
        <f>VLOOKUP(B46,Récap_production!$B$32:$C$132,2,FALSE)</f>
        <v>0</v>
      </c>
      <c r="D46" s="130">
        <f>IF(C46&gt;0,SUMIF(Conditionnement!$C$34:$C$154,Récap_conditionnement!B46,Conditionnement!$K$34:$K$154),0)</f>
        <v>0</v>
      </c>
      <c r="E46" s="163">
        <f t="shared" si="1"/>
        <v>0</v>
      </c>
    </row>
    <row r="47" spans="2:5">
      <c r="B47" s="168" t="str">
        <f>IF(ISBLANK(Conditionnement!C49),"",IF(COUNTIF(Conditionnement!$C50:$C$154,Conditionnement!C49)&gt;0,"",Conditionnement!C49))</f>
        <v/>
      </c>
      <c r="C47" s="125">
        <f>VLOOKUP(B47,Récap_production!$B$32:$C$132,2,FALSE)</f>
        <v>0</v>
      </c>
      <c r="D47" s="130">
        <f>IF(C47&gt;0,SUMIF(Conditionnement!$C$34:$C$154,Récap_conditionnement!B47,Conditionnement!$K$34:$K$154),0)</f>
        <v>0</v>
      </c>
      <c r="E47" s="163">
        <f t="shared" si="1"/>
        <v>0</v>
      </c>
    </row>
    <row r="48" spans="2:5">
      <c r="B48" s="168" t="str">
        <f>IF(ISBLANK(Conditionnement!C50),"",IF(COUNTIF(Conditionnement!$C51:$C$154,Conditionnement!C50)&gt;0,"",Conditionnement!C50))</f>
        <v/>
      </c>
      <c r="C48" s="125">
        <f>VLOOKUP(B48,Récap_production!$B$32:$C$132,2,FALSE)</f>
        <v>0</v>
      </c>
      <c r="D48" s="130">
        <f>IF(C48&gt;0,SUMIF(Conditionnement!$C$34:$C$154,Récap_conditionnement!B48,Conditionnement!$K$34:$K$154),0)</f>
        <v>0</v>
      </c>
      <c r="E48" s="163">
        <f t="shared" si="1"/>
        <v>0</v>
      </c>
    </row>
    <row r="49" spans="2:5">
      <c r="B49" s="168" t="str">
        <f>IF(ISBLANK(Conditionnement!C51),"",IF(COUNTIF(Conditionnement!$C52:$C$154,Conditionnement!C51)&gt;0,"",Conditionnement!C51))</f>
        <v/>
      </c>
      <c r="C49" s="125">
        <f>VLOOKUP(B49,Récap_production!$B$32:$C$132,2,FALSE)</f>
        <v>0</v>
      </c>
      <c r="D49" s="130">
        <f>IF(C49&gt;0,SUMIF(Conditionnement!$C$34:$C$154,Récap_conditionnement!B49,Conditionnement!$K$34:$K$154),0)</f>
        <v>0</v>
      </c>
      <c r="E49" s="163">
        <f t="shared" si="1"/>
        <v>0</v>
      </c>
    </row>
    <row r="50" spans="2:5">
      <c r="B50" s="168" t="str">
        <f>IF(ISBLANK(Conditionnement!C52),"",IF(COUNTIF(Conditionnement!$C53:$C$154,Conditionnement!C52)&gt;0,"",Conditionnement!C52))</f>
        <v/>
      </c>
      <c r="C50" s="125">
        <f>VLOOKUP(B50,Récap_production!$B$32:$C$132,2,FALSE)</f>
        <v>0</v>
      </c>
      <c r="D50" s="130">
        <f>IF(C50&gt;0,SUMIF(Conditionnement!$C$34:$C$154,Récap_conditionnement!B50,Conditionnement!$K$34:$K$154),0)</f>
        <v>0</v>
      </c>
      <c r="E50" s="163">
        <f t="shared" si="1"/>
        <v>0</v>
      </c>
    </row>
    <row r="51" spans="2:5">
      <c r="B51" s="168" t="str">
        <f>IF(ISBLANK(Conditionnement!C53),"",IF(COUNTIF(Conditionnement!$C54:$C$154,Conditionnement!C53)&gt;0,"",Conditionnement!C53))</f>
        <v/>
      </c>
      <c r="C51" s="125">
        <f>VLOOKUP(B51,Récap_production!$B$32:$C$132,2,FALSE)</f>
        <v>0</v>
      </c>
      <c r="D51" s="130">
        <f>IF(C51&gt;0,SUMIF(Conditionnement!$C$34:$C$154,Récap_conditionnement!B51,Conditionnement!$K$34:$K$154),0)</f>
        <v>0</v>
      </c>
      <c r="E51" s="163">
        <f t="shared" si="1"/>
        <v>0</v>
      </c>
    </row>
    <row r="52" spans="2:5">
      <c r="B52" s="168" t="str">
        <f>IF(ISBLANK(Conditionnement!C54),"",IF(COUNTIF(Conditionnement!$C55:$C$154,Conditionnement!C54)&gt;0,"",Conditionnement!C54))</f>
        <v/>
      </c>
      <c r="C52" s="125">
        <f>VLOOKUP(B52,Récap_production!$B$32:$C$132,2,FALSE)</f>
        <v>0</v>
      </c>
      <c r="D52" s="130">
        <f>IF(C52&gt;0,SUMIF(Conditionnement!$C$34:$C$154,Récap_conditionnement!B52,Conditionnement!$K$34:$K$154),0)</f>
        <v>0</v>
      </c>
      <c r="E52" s="163">
        <f t="shared" si="1"/>
        <v>0</v>
      </c>
    </row>
    <row r="53" spans="2:5">
      <c r="B53" s="168" t="str">
        <f>IF(ISBLANK(Conditionnement!C55),"",IF(COUNTIF(Conditionnement!$C56:$C$154,Conditionnement!C55)&gt;0,"",Conditionnement!C55))</f>
        <v/>
      </c>
      <c r="C53" s="125">
        <f>VLOOKUP(B53,Récap_production!$B$32:$C$132,2,FALSE)</f>
        <v>0</v>
      </c>
      <c r="D53" s="130">
        <f>IF(C53&gt;0,SUMIF(Conditionnement!$C$34:$C$154,Récap_conditionnement!B53,Conditionnement!$K$34:$K$154),0)</f>
        <v>0</v>
      </c>
      <c r="E53" s="163">
        <f t="shared" si="1"/>
        <v>0</v>
      </c>
    </row>
    <row r="54" spans="2:5">
      <c r="B54" s="168" t="str">
        <f>IF(ISBLANK(Conditionnement!C56),"",IF(COUNTIF(Conditionnement!$C57:$C$154,Conditionnement!C56)&gt;0,"",Conditionnement!C56))</f>
        <v/>
      </c>
      <c r="C54" s="125">
        <f>VLOOKUP(B54,Récap_production!$B$32:$C$132,2,FALSE)</f>
        <v>0</v>
      </c>
      <c r="D54" s="130">
        <f>IF(C54&gt;0,SUMIF(Conditionnement!$C$34:$C$154,Récap_conditionnement!B54,Conditionnement!$K$34:$K$154),0)</f>
        <v>0</v>
      </c>
      <c r="E54" s="163">
        <f t="shared" si="1"/>
        <v>0</v>
      </c>
    </row>
    <row r="55" spans="2:5">
      <c r="B55" s="168" t="str">
        <f>IF(ISBLANK(Conditionnement!C57),"",IF(COUNTIF(Conditionnement!$C58:$C$154,Conditionnement!C57)&gt;0,"",Conditionnement!C57))</f>
        <v/>
      </c>
      <c r="C55" s="125">
        <f>VLOOKUP(B55,Récap_production!$B$32:$C$132,2,FALSE)</f>
        <v>0</v>
      </c>
      <c r="D55" s="130">
        <f>IF(C55&gt;0,SUMIF(Conditionnement!$C$34:$C$154,Récap_conditionnement!B55,Conditionnement!$K$34:$K$154),0)</f>
        <v>0</v>
      </c>
      <c r="E55" s="163">
        <f t="shared" si="1"/>
        <v>0</v>
      </c>
    </row>
    <row r="56" spans="2:5">
      <c r="B56" s="168" t="str">
        <f>IF(ISBLANK(Conditionnement!C58),"",IF(COUNTIF(Conditionnement!$C59:$C$154,Conditionnement!C58)&gt;0,"",Conditionnement!C58))</f>
        <v/>
      </c>
      <c r="C56" s="125">
        <f>VLOOKUP(B56,Récap_production!$B$32:$C$132,2,FALSE)</f>
        <v>0</v>
      </c>
      <c r="D56" s="130">
        <f>IF(C56&gt;0,SUMIF(Conditionnement!$C$34:$C$154,Récap_conditionnement!B56,Conditionnement!$K$34:$K$154),0)</f>
        <v>0</v>
      </c>
      <c r="E56" s="163">
        <f t="shared" si="1"/>
        <v>0</v>
      </c>
    </row>
    <row r="57" spans="2:5">
      <c r="B57" s="168" t="str">
        <f>IF(ISBLANK(Conditionnement!C59),"",IF(COUNTIF(Conditionnement!$C60:$C$154,Conditionnement!C59)&gt;0,"",Conditionnement!C59))</f>
        <v/>
      </c>
      <c r="C57" s="125">
        <f>VLOOKUP(B57,Récap_production!$B$32:$C$132,2,FALSE)</f>
        <v>0</v>
      </c>
      <c r="D57" s="130">
        <f>IF(C57&gt;0,SUMIF(Conditionnement!$C$34:$C$154,Récap_conditionnement!B57,Conditionnement!$K$34:$K$154),0)</f>
        <v>0</v>
      </c>
      <c r="E57" s="163">
        <f t="shared" si="1"/>
        <v>0</v>
      </c>
    </row>
    <row r="58" spans="2:5">
      <c r="B58" s="168" t="str">
        <f>IF(ISBLANK(Conditionnement!C60),"",IF(COUNTIF(Conditionnement!$C61:$C$154,Conditionnement!C60)&gt;0,"",Conditionnement!C60))</f>
        <v/>
      </c>
      <c r="C58" s="125">
        <f>VLOOKUP(B58,Récap_production!$B$32:$C$132,2,FALSE)</f>
        <v>0</v>
      </c>
      <c r="D58" s="130">
        <f>IF(C58&gt;0,SUMIF(Conditionnement!$C$34:$C$154,Récap_conditionnement!B58,Conditionnement!$K$34:$K$154),0)</f>
        <v>0</v>
      </c>
      <c r="E58" s="163">
        <f t="shared" si="1"/>
        <v>0</v>
      </c>
    </row>
    <row r="59" spans="2:5">
      <c r="B59" s="168" t="str">
        <f>IF(ISBLANK(Conditionnement!C61),"",IF(COUNTIF(Conditionnement!$C62:$C$154,Conditionnement!C61)&gt;0,"",Conditionnement!C61))</f>
        <v/>
      </c>
      <c r="C59" s="125">
        <f>VLOOKUP(B59,Récap_production!$B$32:$C$132,2,FALSE)</f>
        <v>0</v>
      </c>
      <c r="D59" s="130">
        <f>IF(C59&gt;0,SUMIF(Conditionnement!$C$34:$C$154,Récap_conditionnement!B59,Conditionnement!$K$34:$K$154),0)</f>
        <v>0</v>
      </c>
      <c r="E59" s="163">
        <f t="shared" si="1"/>
        <v>0</v>
      </c>
    </row>
    <row r="60" spans="2:5">
      <c r="B60" s="168" t="str">
        <f>IF(ISBLANK(Conditionnement!C62),"",IF(COUNTIF(Conditionnement!$C63:$C$154,Conditionnement!C62)&gt;0,"",Conditionnement!C62))</f>
        <v/>
      </c>
      <c r="C60" s="125">
        <f>VLOOKUP(B60,Récap_production!$B$32:$C$132,2,FALSE)</f>
        <v>0</v>
      </c>
      <c r="D60" s="130">
        <f>IF(C60&gt;0,SUMIF(Conditionnement!$C$34:$C$154,Récap_conditionnement!B60,Conditionnement!$K$34:$K$154),0)</f>
        <v>0</v>
      </c>
      <c r="E60" s="163">
        <f t="shared" si="1"/>
        <v>0</v>
      </c>
    </row>
    <row r="61" spans="2:5">
      <c r="B61" s="168" t="str">
        <f>IF(ISBLANK(Conditionnement!C63),"",IF(COUNTIF(Conditionnement!$C64:$C$154,Conditionnement!C63)&gt;0,"",Conditionnement!C63))</f>
        <v/>
      </c>
      <c r="C61" s="125">
        <f>VLOOKUP(B61,Récap_production!$B$32:$C$132,2,FALSE)</f>
        <v>0</v>
      </c>
      <c r="D61" s="130">
        <f>IF(C61&gt;0,SUMIF(Conditionnement!$C$34:$C$154,Récap_conditionnement!B61,Conditionnement!$K$34:$K$154),0)</f>
        <v>0</v>
      </c>
      <c r="E61" s="163">
        <f t="shared" si="1"/>
        <v>0</v>
      </c>
    </row>
    <row r="62" spans="2:5">
      <c r="B62" s="168" t="str">
        <f>IF(ISBLANK(Conditionnement!C64),"",IF(COUNTIF(Conditionnement!$C65:$C$154,Conditionnement!C64)&gt;0,"",Conditionnement!C64))</f>
        <v/>
      </c>
      <c r="C62" s="125">
        <f>VLOOKUP(B62,Récap_production!$B$32:$C$132,2,FALSE)</f>
        <v>0</v>
      </c>
      <c r="D62" s="130">
        <f>IF(C62&gt;0,SUMIF(Conditionnement!$C$34:$C$154,Récap_conditionnement!B62,Conditionnement!$K$34:$K$154),0)</f>
        <v>0</v>
      </c>
      <c r="E62" s="163">
        <f t="shared" si="1"/>
        <v>0</v>
      </c>
    </row>
    <row r="63" spans="2:5">
      <c r="B63" s="168" t="str">
        <f>IF(ISBLANK(Conditionnement!C65),"",IF(COUNTIF(Conditionnement!$C66:$C$154,Conditionnement!C65)&gt;0,"",Conditionnement!C65))</f>
        <v/>
      </c>
      <c r="C63" s="125">
        <f>VLOOKUP(B63,Récap_production!$B$32:$C$132,2,FALSE)</f>
        <v>0</v>
      </c>
      <c r="D63" s="130">
        <f>IF(C63&gt;0,SUMIF(Conditionnement!$C$34:$C$154,Récap_conditionnement!B63,Conditionnement!$K$34:$K$154),0)</f>
        <v>0</v>
      </c>
      <c r="E63" s="163">
        <f t="shared" si="1"/>
        <v>0</v>
      </c>
    </row>
    <row r="64" spans="2:5">
      <c r="B64" s="168" t="str">
        <f>IF(ISBLANK(Conditionnement!C66),"",IF(COUNTIF(Conditionnement!$C67:$C$154,Conditionnement!C66)&gt;0,"",Conditionnement!C66))</f>
        <v/>
      </c>
      <c r="C64" s="125">
        <f>VLOOKUP(B64,Récap_production!$B$32:$C$132,2,FALSE)</f>
        <v>0</v>
      </c>
      <c r="D64" s="130">
        <f>IF(C64&gt;0,SUMIF(Conditionnement!$C$34:$C$154,Récap_conditionnement!B64,Conditionnement!$K$34:$K$154),0)</f>
        <v>0</v>
      </c>
      <c r="E64" s="163">
        <f t="shared" ref="E64:E95" si="2">C64-D64</f>
        <v>0</v>
      </c>
    </row>
    <row r="65" spans="2:5">
      <c r="B65" s="168" t="str">
        <f>IF(ISBLANK(Conditionnement!C67),"",IF(COUNTIF(Conditionnement!$C68:$C$154,Conditionnement!C67)&gt;0,"",Conditionnement!C67))</f>
        <v/>
      </c>
      <c r="C65" s="125">
        <f>VLOOKUP(B65,Récap_production!$B$32:$C$132,2,FALSE)</f>
        <v>0</v>
      </c>
      <c r="D65" s="130">
        <f>IF(C65&gt;0,SUMIF(Conditionnement!$C$34:$C$154,Récap_conditionnement!B65,Conditionnement!$K$34:$K$154),0)</f>
        <v>0</v>
      </c>
      <c r="E65" s="163">
        <f t="shared" si="2"/>
        <v>0</v>
      </c>
    </row>
    <row r="66" spans="2:5">
      <c r="B66" s="168" t="str">
        <f>IF(ISBLANK(Conditionnement!C68),"",IF(COUNTIF(Conditionnement!$C69:$C$154,Conditionnement!C68)&gt;0,"",Conditionnement!C68))</f>
        <v/>
      </c>
      <c r="C66" s="125">
        <f>VLOOKUP(B66,Récap_production!$B$32:$C$132,2,FALSE)</f>
        <v>0</v>
      </c>
      <c r="D66" s="130">
        <f>IF(C66&gt;0,SUMIF(Conditionnement!$C$34:$C$154,Récap_conditionnement!B66,Conditionnement!$K$34:$K$154),0)</f>
        <v>0</v>
      </c>
      <c r="E66" s="163">
        <f t="shared" si="2"/>
        <v>0</v>
      </c>
    </row>
    <row r="67" spans="2:5">
      <c r="B67" s="168" t="str">
        <f>IF(ISBLANK(Conditionnement!C69),"",IF(COUNTIF(Conditionnement!$C70:$C$154,Conditionnement!C69)&gt;0,"",Conditionnement!C69))</f>
        <v/>
      </c>
      <c r="C67" s="125">
        <f>VLOOKUP(B67,Récap_production!$B$32:$C$132,2,FALSE)</f>
        <v>0</v>
      </c>
      <c r="D67" s="130">
        <f>IF(C67&gt;0,SUMIF(Conditionnement!$C$34:$C$154,Récap_conditionnement!B67,Conditionnement!$K$34:$K$154),0)</f>
        <v>0</v>
      </c>
      <c r="E67" s="163">
        <f t="shared" si="2"/>
        <v>0</v>
      </c>
    </row>
    <row r="68" spans="2:5">
      <c r="B68" s="168" t="str">
        <f>IF(ISBLANK(Conditionnement!C70),"",IF(COUNTIF(Conditionnement!$C71:$C$154,Conditionnement!C70)&gt;0,"",Conditionnement!C70))</f>
        <v/>
      </c>
      <c r="C68" s="125">
        <f>VLOOKUP(B68,Récap_production!$B$32:$C$132,2,FALSE)</f>
        <v>0</v>
      </c>
      <c r="D68" s="130">
        <f>IF(C68&gt;0,SUMIF(Conditionnement!$C$34:$C$154,Récap_conditionnement!B68,Conditionnement!$K$34:$K$154),0)</f>
        <v>0</v>
      </c>
      <c r="E68" s="163">
        <f t="shared" si="2"/>
        <v>0</v>
      </c>
    </row>
    <row r="69" spans="2:5">
      <c r="B69" s="168" t="str">
        <f>IF(ISBLANK(Conditionnement!C71),"",IF(COUNTIF(Conditionnement!$C72:$C$154,Conditionnement!C71)&gt;0,"",Conditionnement!C71))</f>
        <v/>
      </c>
      <c r="C69" s="125">
        <f>VLOOKUP(B69,Récap_production!$B$32:$C$132,2,FALSE)</f>
        <v>0</v>
      </c>
      <c r="D69" s="130">
        <f>IF(C69&gt;0,SUMIF(Conditionnement!$C$34:$C$154,Récap_conditionnement!B69,Conditionnement!$K$34:$K$154),0)</f>
        <v>0</v>
      </c>
      <c r="E69" s="163">
        <f t="shared" si="2"/>
        <v>0</v>
      </c>
    </row>
    <row r="70" spans="2:5">
      <c r="B70" s="168" t="str">
        <f>IF(ISBLANK(Conditionnement!C72),"",IF(COUNTIF(Conditionnement!$C73:$C$154,Conditionnement!C72)&gt;0,"",Conditionnement!C72))</f>
        <v/>
      </c>
      <c r="C70" s="125">
        <f>VLOOKUP(B70,Récap_production!$B$32:$C$132,2,FALSE)</f>
        <v>0</v>
      </c>
      <c r="D70" s="130">
        <f>IF(C70&gt;0,SUMIF(Conditionnement!$C$34:$C$154,Récap_conditionnement!B70,Conditionnement!$K$34:$K$154),0)</f>
        <v>0</v>
      </c>
      <c r="E70" s="163">
        <f t="shared" si="2"/>
        <v>0</v>
      </c>
    </row>
    <row r="71" spans="2:5">
      <c r="B71" s="168" t="str">
        <f>IF(ISBLANK(Conditionnement!C73),"",IF(COUNTIF(Conditionnement!$C74:$C$154,Conditionnement!C73)&gt;0,"",Conditionnement!C73))</f>
        <v/>
      </c>
      <c r="C71" s="125">
        <f>VLOOKUP(B71,Récap_production!$B$32:$C$132,2,FALSE)</f>
        <v>0</v>
      </c>
      <c r="D71" s="130">
        <f>IF(C71&gt;0,SUMIF(Conditionnement!$C$34:$C$154,Récap_conditionnement!B71,Conditionnement!$K$34:$K$154),0)</f>
        <v>0</v>
      </c>
      <c r="E71" s="163">
        <f t="shared" si="2"/>
        <v>0</v>
      </c>
    </row>
    <row r="72" spans="2:5">
      <c r="B72" s="168" t="str">
        <f>IF(ISBLANK(Conditionnement!C74),"",IF(COUNTIF(Conditionnement!$C75:$C$154,Conditionnement!C74)&gt;0,"",Conditionnement!C74))</f>
        <v/>
      </c>
      <c r="C72" s="125">
        <f>VLOOKUP(B72,Récap_production!$B$32:$C$132,2,FALSE)</f>
        <v>0</v>
      </c>
      <c r="D72" s="130">
        <f>IF(C72&gt;0,SUMIF(Conditionnement!$C$34:$C$154,Récap_conditionnement!B72,Conditionnement!$K$34:$K$154),0)</f>
        <v>0</v>
      </c>
      <c r="E72" s="163">
        <f t="shared" si="2"/>
        <v>0</v>
      </c>
    </row>
    <row r="73" spans="2:5">
      <c r="B73" s="168" t="str">
        <f>IF(ISBLANK(Conditionnement!C75),"",IF(COUNTIF(Conditionnement!$C76:$C$154,Conditionnement!C75)&gt;0,"",Conditionnement!C75))</f>
        <v/>
      </c>
      <c r="C73" s="125">
        <f>VLOOKUP(B73,Récap_production!$B$32:$C$132,2,FALSE)</f>
        <v>0</v>
      </c>
      <c r="D73" s="130">
        <f>IF(C73&gt;0,SUMIF(Conditionnement!$C$34:$C$154,Récap_conditionnement!B73,Conditionnement!$K$34:$K$154),0)</f>
        <v>0</v>
      </c>
      <c r="E73" s="163">
        <f t="shared" si="2"/>
        <v>0</v>
      </c>
    </row>
    <row r="74" spans="2:5">
      <c r="B74" s="168" t="str">
        <f>IF(ISBLANK(Conditionnement!C76),"",IF(COUNTIF(Conditionnement!$C77:$C$154,Conditionnement!C76)&gt;0,"",Conditionnement!C76))</f>
        <v/>
      </c>
      <c r="C74" s="125">
        <f>VLOOKUP(B74,Récap_production!$B$32:$C$132,2,FALSE)</f>
        <v>0</v>
      </c>
      <c r="D74" s="130">
        <f>IF(C74&gt;0,SUMIF(Conditionnement!$C$34:$C$154,Récap_conditionnement!B74,Conditionnement!$K$34:$K$154),0)</f>
        <v>0</v>
      </c>
      <c r="E74" s="163">
        <f t="shared" si="2"/>
        <v>0</v>
      </c>
    </row>
    <row r="75" spans="2:5">
      <c r="B75" s="168" t="str">
        <f>IF(ISBLANK(Conditionnement!C77),"",IF(COUNTIF(Conditionnement!$C78:$C$154,Conditionnement!C77)&gt;0,"",Conditionnement!C77))</f>
        <v/>
      </c>
      <c r="C75" s="125">
        <f>VLOOKUP(B75,Récap_production!$B$32:$C$132,2,FALSE)</f>
        <v>0</v>
      </c>
      <c r="D75" s="130">
        <f>IF(C75&gt;0,SUMIF(Conditionnement!$C$34:$C$154,Récap_conditionnement!B75,Conditionnement!$K$34:$K$154),0)</f>
        <v>0</v>
      </c>
      <c r="E75" s="163">
        <f t="shared" si="2"/>
        <v>0</v>
      </c>
    </row>
    <row r="76" spans="2:5">
      <c r="B76" s="168" t="str">
        <f>IF(ISBLANK(Conditionnement!C78),"",IF(COUNTIF(Conditionnement!$C79:$C$154,Conditionnement!C78)&gt;0,"",Conditionnement!C78))</f>
        <v/>
      </c>
      <c r="C76" s="125">
        <f>VLOOKUP(B76,Récap_production!$B$32:$C$132,2,FALSE)</f>
        <v>0</v>
      </c>
      <c r="D76" s="130">
        <f>IF(C76&gt;0,SUMIF(Conditionnement!$C$34:$C$154,Récap_conditionnement!B76,Conditionnement!$K$34:$K$154),0)</f>
        <v>0</v>
      </c>
      <c r="E76" s="163">
        <f t="shared" si="2"/>
        <v>0</v>
      </c>
    </row>
    <row r="77" spans="2:5">
      <c r="B77" s="168" t="str">
        <f>IF(ISBLANK(Conditionnement!C79),"",IF(COUNTIF(Conditionnement!$C80:$C$154,Conditionnement!C79)&gt;0,"",Conditionnement!C79))</f>
        <v/>
      </c>
      <c r="C77" s="125">
        <f>VLOOKUP(B77,Récap_production!$B$32:$C$132,2,FALSE)</f>
        <v>0</v>
      </c>
      <c r="D77" s="130">
        <f>IF(C77&gt;0,SUMIF(Conditionnement!$C$34:$C$154,Récap_conditionnement!B77,Conditionnement!$K$34:$K$154),0)</f>
        <v>0</v>
      </c>
      <c r="E77" s="163">
        <f t="shared" si="2"/>
        <v>0</v>
      </c>
    </row>
    <row r="78" spans="2:5">
      <c r="B78" s="168" t="str">
        <f>IF(ISBLANK(Conditionnement!C80),"",IF(COUNTIF(Conditionnement!$C81:$C$154,Conditionnement!C80)&gt;0,"",Conditionnement!C80))</f>
        <v/>
      </c>
      <c r="C78" s="125">
        <f>VLOOKUP(B78,Récap_production!$B$32:$C$132,2,FALSE)</f>
        <v>0</v>
      </c>
      <c r="D78" s="130">
        <f>IF(C78&gt;0,SUMIF(Conditionnement!$C$34:$C$154,Récap_conditionnement!B78,Conditionnement!$K$34:$K$154),0)</f>
        <v>0</v>
      </c>
      <c r="E78" s="163">
        <f t="shared" si="2"/>
        <v>0</v>
      </c>
    </row>
    <row r="79" spans="2:5">
      <c r="B79" s="168" t="str">
        <f>IF(ISBLANK(Conditionnement!C81),"",IF(COUNTIF(Conditionnement!$C82:$C$154,Conditionnement!C81)&gt;0,"",Conditionnement!C81))</f>
        <v/>
      </c>
      <c r="C79" s="125">
        <f>VLOOKUP(B79,Récap_production!$B$32:$C$132,2,FALSE)</f>
        <v>0</v>
      </c>
      <c r="D79" s="130">
        <f>IF(C79&gt;0,SUMIF(Conditionnement!$C$34:$C$154,Récap_conditionnement!B79,Conditionnement!$K$34:$K$154),0)</f>
        <v>0</v>
      </c>
      <c r="E79" s="163">
        <f t="shared" si="2"/>
        <v>0</v>
      </c>
    </row>
    <row r="80" spans="2:5">
      <c r="B80" s="168" t="str">
        <f>IF(ISBLANK(Conditionnement!C82),"",IF(COUNTIF(Conditionnement!$C83:$C$154,Conditionnement!C82)&gt;0,"",Conditionnement!C82))</f>
        <v/>
      </c>
      <c r="C80" s="125">
        <f>VLOOKUP(B80,Récap_production!$B$32:$C$132,2,FALSE)</f>
        <v>0</v>
      </c>
      <c r="D80" s="130">
        <f>IF(C80&gt;0,SUMIF(Conditionnement!$C$34:$C$154,Récap_conditionnement!B80,Conditionnement!$K$34:$K$154),0)</f>
        <v>0</v>
      </c>
      <c r="E80" s="163">
        <f t="shared" si="2"/>
        <v>0</v>
      </c>
    </row>
    <row r="81" spans="2:5">
      <c r="B81" s="168" t="str">
        <f>IF(ISBLANK(Conditionnement!C83),"",IF(COUNTIF(Conditionnement!$C84:$C$154,Conditionnement!C83)&gt;0,"",Conditionnement!C83))</f>
        <v/>
      </c>
      <c r="C81" s="125">
        <f>VLOOKUP(B81,Récap_production!$B$32:$C$132,2,FALSE)</f>
        <v>0</v>
      </c>
      <c r="D81" s="130">
        <f>IF(C81&gt;0,SUMIF(Conditionnement!$C$34:$C$154,Récap_conditionnement!B81,Conditionnement!$K$34:$K$154),0)</f>
        <v>0</v>
      </c>
      <c r="E81" s="163">
        <f t="shared" si="2"/>
        <v>0</v>
      </c>
    </row>
    <row r="82" spans="2:5">
      <c r="B82" s="168" t="str">
        <f>IF(ISBLANK(Conditionnement!C84),"",IF(COUNTIF(Conditionnement!$C85:$C$154,Conditionnement!C84)&gt;0,"",Conditionnement!C84))</f>
        <v/>
      </c>
      <c r="C82" s="125">
        <f>VLOOKUP(B82,Récap_production!$B$32:$C$132,2,FALSE)</f>
        <v>0</v>
      </c>
      <c r="D82" s="130">
        <f>IF(C82&gt;0,SUMIF(Conditionnement!$C$34:$C$154,Récap_conditionnement!B82,Conditionnement!$K$34:$K$154),0)</f>
        <v>0</v>
      </c>
      <c r="E82" s="163">
        <f t="shared" si="2"/>
        <v>0</v>
      </c>
    </row>
    <row r="83" spans="2:5">
      <c r="B83" s="168" t="str">
        <f>IF(ISBLANK(Conditionnement!C85),"",IF(COUNTIF(Conditionnement!$C86:$C$154,Conditionnement!C85)&gt;0,"",Conditionnement!C85))</f>
        <v/>
      </c>
      <c r="C83" s="125">
        <f>VLOOKUP(B83,Récap_production!$B$32:$C$132,2,FALSE)</f>
        <v>0</v>
      </c>
      <c r="D83" s="130">
        <f>IF(C83&gt;0,SUMIF(Conditionnement!$C$34:$C$154,Récap_conditionnement!B83,Conditionnement!$K$34:$K$154),0)</f>
        <v>0</v>
      </c>
      <c r="E83" s="163">
        <f t="shared" si="2"/>
        <v>0</v>
      </c>
    </row>
    <row r="84" spans="2:5">
      <c r="B84" s="168" t="str">
        <f>IF(ISBLANK(Conditionnement!C86),"",IF(COUNTIF(Conditionnement!$C87:$C$154,Conditionnement!C86)&gt;0,"",Conditionnement!C86))</f>
        <v/>
      </c>
      <c r="C84" s="125">
        <f>VLOOKUP(B84,Récap_production!$B$32:$C$132,2,FALSE)</f>
        <v>0</v>
      </c>
      <c r="D84" s="130">
        <f>IF(C84&gt;0,SUMIF(Conditionnement!$C$34:$C$154,Récap_conditionnement!B84,Conditionnement!$K$34:$K$154),0)</f>
        <v>0</v>
      </c>
      <c r="E84" s="163">
        <f t="shared" si="2"/>
        <v>0</v>
      </c>
    </row>
    <row r="85" spans="2:5">
      <c r="B85" s="168" t="str">
        <f>IF(ISBLANK(Conditionnement!C87),"",IF(COUNTIF(Conditionnement!$C88:$C$154,Conditionnement!C87)&gt;0,"",Conditionnement!C87))</f>
        <v/>
      </c>
      <c r="C85" s="125">
        <f>VLOOKUP(B85,Récap_production!$B$32:$C$132,2,FALSE)</f>
        <v>0</v>
      </c>
      <c r="D85" s="130">
        <f>IF(C85&gt;0,SUMIF(Conditionnement!$C$34:$C$154,Récap_conditionnement!B85,Conditionnement!$K$34:$K$154),0)</f>
        <v>0</v>
      </c>
      <c r="E85" s="163">
        <f t="shared" si="2"/>
        <v>0</v>
      </c>
    </row>
    <row r="86" spans="2:5">
      <c r="B86" s="168" t="str">
        <f>IF(ISBLANK(Conditionnement!C88),"",IF(COUNTIF(Conditionnement!$C89:$C$154,Conditionnement!C88)&gt;0,"",Conditionnement!C88))</f>
        <v/>
      </c>
      <c r="C86" s="125">
        <f>VLOOKUP(B86,Récap_production!$B$32:$C$132,2,FALSE)</f>
        <v>0</v>
      </c>
      <c r="D86" s="130">
        <f>IF(C86&gt;0,SUMIF(Conditionnement!$C$34:$C$154,Récap_conditionnement!B86,Conditionnement!$K$34:$K$154),0)</f>
        <v>0</v>
      </c>
      <c r="E86" s="163">
        <f t="shared" si="2"/>
        <v>0</v>
      </c>
    </row>
    <row r="87" spans="2:5">
      <c r="B87" s="168" t="str">
        <f>IF(ISBLANK(Conditionnement!C89),"",IF(COUNTIF(Conditionnement!$C90:$C$154,Conditionnement!C89)&gt;0,"",Conditionnement!C89))</f>
        <v/>
      </c>
      <c r="C87" s="125">
        <f>VLOOKUP(B87,Récap_production!$B$32:$C$132,2,FALSE)</f>
        <v>0</v>
      </c>
      <c r="D87" s="130">
        <f>IF(C87&gt;0,SUMIF(Conditionnement!$C$34:$C$154,Récap_conditionnement!B87,Conditionnement!$K$34:$K$154),0)</f>
        <v>0</v>
      </c>
      <c r="E87" s="163">
        <f t="shared" si="2"/>
        <v>0</v>
      </c>
    </row>
    <row r="88" spans="2:5">
      <c r="B88" s="168" t="str">
        <f>IF(ISBLANK(Conditionnement!C90),"",IF(COUNTIF(Conditionnement!$C91:$C$154,Conditionnement!C90)&gt;0,"",Conditionnement!C90))</f>
        <v/>
      </c>
      <c r="C88" s="125">
        <f>VLOOKUP(B88,Récap_production!$B$32:$C$132,2,FALSE)</f>
        <v>0</v>
      </c>
      <c r="D88" s="130">
        <f>IF(C88&gt;0,SUMIF(Conditionnement!$C$34:$C$154,Récap_conditionnement!B88,Conditionnement!$K$34:$K$154),0)</f>
        <v>0</v>
      </c>
      <c r="E88" s="163">
        <f t="shared" si="2"/>
        <v>0</v>
      </c>
    </row>
    <row r="89" spans="2:5">
      <c r="B89" s="168" t="str">
        <f>IF(ISBLANK(Conditionnement!C91),"",IF(COUNTIF(Conditionnement!$C92:$C$154,Conditionnement!C91)&gt;0,"",Conditionnement!C91))</f>
        <v/>
      </c>
      <c r="C89" s="125">
        <f>VLOOKUP(B89,Récap_production!$B$32:$C$132,2,FALSE)</f>
        <v>0</v>
      </c>
      <c r="D89" s="130">
        <f>IF(C89&gt;0,SUMIF(Conditionnement!$C$34:$C$154,Récap_conditionnement!B89,Conditionnement!$K$34:$K$154),0)</f>
        <v>0</v>
      </c>
      <c r="E89" s="163">
        <f t="shared" si="2"/>
        <v>0</v>
      </c>
    </row>
    <row r="90" spans="2:5">
      <c r="B90" s="168" t="str">
        <f>IF(ISBLANK(Conditionnement!C92),"",IF(COUNTIF(Conditionnement!$C93:$C$154,Conditionnement!C92)&gt;0,"",Conditionnement!C92))</f>
        <v/>
      </c>
      <c r="C90" s="125">
        <f>VLOOKUP(B90,Récap_production!$B$32:$C$132,2,FALSE)</f>
        <v>0</v>
      </c>
      <c r="D90" s="130">
        <f>IF(C90&gt;0,SUMIF(Conditionnement!$C$34:$C$154,Récap_conditionnement!B90,Conditionnement!$K$34:$K$154),0)</f>
        <v>0</v>
      </c>
      <c r="E90" s="163">
        <f t="shared" si="2"/>
        <v>0</v>
      </c>
    </row>
    <row r="91" spans="2:5">
      <c r="B91" s="168" t="str">
        <f>IF(ISBLANK(Conditionnement!C93),"",IF(COUNTIF(Conditionnement!$C94:$C$154,Conditionnement!C93)&gt;0,"",Conditionnement!C93))</f>
        <v/>
      </c>
      <c r="C91" s="125">
        <f>VLOOKUP(B91,Récap_production!$B$32:$C$132,2,FALSE)</f>
        <v>0</v>
      </c>
      <c r="D91" s="130">
        <f>IF(C91&gt;0,SUMIF(Conditionnement!$C$34:$C$154,Récap_conditionnement!B91,Conditionnement!$K$34:$K$154),0)</f>
        <v>0</v>
      </c>
      <c r="E91" s="163">
        <f t="shared" si="2"/>
        <v>0</v>
      </c>
    </row>
    <row r="92" spans="2:5">
      <c r="B92" s="168" t="str">
        <f>IF(ISBLANK(Conditionnement!C94),"",IF(COUNTIF(Conditionnement!$C95:$C$154,Conditionnement!C94)&gt;0,"",Conditionnement!C94))</f>
        <v/>
      </c>
      <c r="C92" s="125">
        <f>VLOOKUP(B92,Récap_production!$B$32:$C$132,2,FALSE)</f>
        <v>0</v>
      </c>
      <c r="D92" s="130">
        <f>IF(C92&gt;0,SUMIF(Conditionnement!$C$34:$C$154,Récap_conditionnement!B92,Conditionnement!$K$34:$K$154),0)</f>
        <v>0</v>
      </c>
      <c r="E92" s="163">
        <f t="shared" si="2"/>
        <v>0</v>
      </c>
    </row>
    <row r="93" spans="2:5">
      <c r="B93" s="168" t="str">
        <f>IF(ISBLANK(Conditionnement!C95),"",IF(COUNTIF(Conditionnement!$C96:$C$154,Conditionnement!C95)&gt;0,"",Conditionnement!C95))</f>
        <v/>
      </c>
      <c r="C93" s="125">
        <f>VLOOKUP(B93,Récap_production!$B$32:$C$132,2,FALSE)</f>
        <v>0</v>
      </c>
      <c r="D93" s="130">
        <f>IF(C93&gt;0,SUMIF(Conditionnement!$C$34:$C$154,Récap_conditionnement!B93,Conditionnement!$K$34:$K$154),0)</f>
        <v>0</v>
      </c>
      <c r="E93" s="163">
        <f t="shared" si="2"/>
        <v>0</v>
      </c>
    </row>
    <row r="94" spans="2:5">
      <c r="B94" s="168" t="str">
        <f>IF(ISBLANK(Conditionnement!C96),"",IF(COUNTIF(Conditionnement!$C97:$C$154,Conditionnement!C96)&gt;0,"",Conditionnement!C96))</f>
        <v/>
      </c>
      <c r="C94" s="125">
        <f>VLOOKUP(B94,Récap_production!$B$32:$C$132,2,FALSE)</f>
        <v>0</v>
      </c>
      <c r="D94" s="130">
        <f>IF(C94&gt;0,SUMIF(Conditionnement!$C$34:$C$154,Récap_conditionnement!B94,Conditionnement!$K$34:$K$154),0)</f>
        <v>0</v>
      </c>
      <c r="E94" s="163">
        <f t="shared" si="2"/>
        <v>0</v>
      </c>
    </row>
    <row r="95" spans="2:5">
      <c r="B95" s="168" t="str">
        <f>IF(ISBLANK(Conditionnement!C97),"",IF(COUNTIF(Conditionnement!$C98:$C$154,Conditionnement!C97)&gt;0,"",Conditionnement!C97))</f>
        <v/>
      </c>
      <c r="C95" s="125">
        <f>VLOOKUP(B95,Récap_production!$B$32:$C$132,2,FALSE)</f>
        <v>0</v>
      </c>
      <c r="D95" s="130">
        <f>IF(C95&gt;0,SUMIF(Conditionnement!$C$34:$C$154,Récap_conditionnement!B95,Conditionnement!$K$34:$K$154),0)</f>
        <v>0</v>
      </c>
      <c r="E95" s="163">
        <f t="shared" si="2"/>
        <v>0</v>
      </c>
    </row>
    <row r="96" spans="2:5">
      <c r="B96" s="168" t="str">
        <f>IF(ISBLANK(Conditionnement!C98),"",IF(COUNTIF(Conditionnement!$C99:$C$154,Conditionnement!C98)&gt;0,"",Conditionnement!C98))</f>
        <v/>
      </c>
      <c r="C96" s="125">
        <f>VLOOKUP(B96,Récap_production!$B$32:$C$132,2,FALSE)</f>
        <v>0</v>
      </c>
      <c r="D96" s="130">
        <f>IF(C96&gt;0,SUMIF(Conditionnement!$C$34:$C$154,Récap_conditionnement!B96,Conditionnement!$K$34:$K$154),0)</f>
        <v>0</v>
      </c>
      <c r="E96" s="163">
        <f t="shared" ref="E96:E127" si="3">C96-D96</f>
        <v>0</v>
      </c>
    </row>
    <row r="97" spans="2:5">
      <c r="B97" s="168" t="str">
        <f>IF(ISBLANK(Conditionnement!C99),"",IF(COUNTIF(Conditionnement!$C100:$C$154,Conditionnement!C99)&gt;0,"",Conditionnement!C99))</f>
        <v/>
      </c>
      <c r="C97" s="125">
        <f>VLOOKUP(B97,Récap_production!$B$32:$C$132,2,FALSE)</f>
        <v>0</v>
      </c>
      <c r="D97" s="130">
        <f>IF(C97&gt;0,SUMIF(Conditionnement!$C$34:$C$154,Récap_conditionnement!B97,Conditionnement!$K$34:$K$154),0)</f>
        <v>0</v>
      </c>
      <c r="E97" s="163">
        <f t="shared" si="3"/>
        <v>0</v>
      </c>
    </row>
    <row r="98" spans="2:5">
      <c r="B98" s="168" t="str">
        <f>IF(ISBLANK(Conditionnement!C100),"",IF(COUNTIF(Conditionnement!$C101:$C$154,Conditionnement!C100)&gt;0,"",Conditionnement!C100))</f>
        <v/>
      </c>
      <c r="C98" s="125">
        <f>VLOOKUP(B98,Récap_production!$B$32:$C$132,2,FALSE)</f>
        <v>0</v>
      </c>
      <c r="D98" s="130">
        <f>IF(C98&gt;0,SUMIF(Conditionnement!$C$34:$C$154,Récap_conditionnement!B98,Conditionnement!$K$34:$K$154),0)</f>
        <v>0</v>
      </c>
      <c r="E98" s="163">
        <f t="shared" si="3"/>
        <v>0</v>
      </c>
    </row>
    <row r="99" spans="2:5">
      <c r="B99" s="168" t="str">
        <f>IF(ISBLANK(Conditionnement!C101),"",IF(COUNTIF(Conditionnement!$C102:$C$154,Conditionnement!C101)&gt;0,"",Conditionnement!C101))</f>
        <v/>
      </c>
      <c r="C99" s="125">
        <f>VLOOKUP(B99,Récap_production!$B$32:$C$132,2,FALSE)</f>
        <v>0</v>
      </c>
      <c r="D99" s="130">
        <f>IF(C99&gt;0,SUMIF(Conditionnement!$C$34:$C$154,Récap_conditionnement!B99,Conditionnement!$K$34:$K$154),0)</f>
        <v>0</v>
      </c>
      <c r="E99" s="163">
        <f t="shared" si="3"/>
        <v>0</v>
      </c>
    </row>
    <row r="100" spans="2:5">
      <c r="B100" s="168" t="str">
        <f>IF(ISBLANK(Conditionnement!C102),"",IF(COUNTIF(Conditionnement!$C103:$C$154,Conditionnement!C102)&gt;0,"",Conditionnement!C102))</f>
        <v/>
      </c>
      <c r="C100" s="125">
        <f>VLOOKUP(B100,Récap_production!$B$32:$C$132,2,FALSE)</f>
        <v>0</v>
      </c>
      <c r="D100" s="130">
        <f>IF(C100&gt;0,SUMIF(Conditionnement!$C$34:$C$154,Récap_conditionnement!B100,Conditionnement!$K$34:$K$154),0)</f>
        <v>0</v>
      </c>
      <c r="E100" s="163">
        <f t="shared" si="3"/>
        <v>0</v>
      </c>
    </row>
    <row r="101" spans="2:5">
      <c r="B101" s="168" t="str">
        <f>IF(ISBLANK(Conditionnement!C103),"",IF(COUNTIF(Conditionnement!$C104:$C$154,Conditionnement!C103)&gt;0,"",Conditionnement!C103))</f>
        <v/>
      </c>
      <c r="C101" s="125">
        <f>VLOOKUP(B101,Récap_production!$B$32:$C$132,2,FALSE)</f>
        <v>0</v>
      </c>
      <c r="D101" s="130">
        <f>IF(C101&gt;0,SUMIF(Conditionnement!$C$34:$C$154,Récap_conditionnement!B101,Conditionnement!$K$34:$K$154),0)</f>
        <v>0</v>
      </c>
      <c r="E101" s="163">
        <f t="shared" si="3"/>
        <v>0</v>
      </c>
    </row>
    <row r="102" spans="2:5">
      <c r="B102" s="168" t="str">
        <f>IF(ISBLANK(Conditionnement!C104),"",IF(COUNTIF(Conditionnement!$C105:$C$154,Conditionnement!C104)&gt;0,"",Conditionnement!C104))</f>
        <v/>
      </c>
      <c r="C102" s="125">
        <f>VLOOKUP(B102,Récap_production!$B$32:$C$132,2,FALSE)</f>
        <v>0</v>
      </c>
      <c r="D102" s="130">
        <f>IF(C102&gt;0,SUMIF(Conditionnement!$C$34:$C$154,Récap_conditionnement!B102,Conditionnement!$K$34:$K$154),0)</f>
        <v>0</v>
      </c>
      <c r="E102" s="163">
        <f t="shared" si="3"/>
        <v>0</v>
      </c>
    </row>
    <row r="103" spans="2:5">
      <c r="B103" s="168" t="str">
        <f>IF(ISBLANK(Conditionnement!C105),"",IF(COUNTIF(Conditionnement!$C106:$C$154,Conditionnement!C105)&gt;0,"",Conditionnement!C105))</f>
        <v/>
      </c>
      <c r="C103" s="125">
        <f>VLOOKUP(B103,Récap_production!$B$32:$C$132,2,FALSE)</f>
        <v>0</v>
      </c>
      <c r="D103" s="130">
        <f>IF(C103&gt;0,SUMIF(Conditionnement!$C$34:$C$154,Récap_conditionnement!B103,Conditionnement!$K$34:$K$154),0)</f>
        <v>0</v>
      </c>
      <c r="E103" s="163">
        <f t="shared" si="3"/>
        <v>0</v>
      </c>
    </row>
    <row r="104" spans="2:5">
      <c r="B104" s="168" t="str">
        <f>IF(ISBLANK(Conditionnement!C106),"",IF(COUNTIF(Conditionnement!$C107:$C$154,Conditionnement!C106)&gt;0,"",Conditionnement!C106))</f>
        <v/>
      </c>
      <c r="C104" s="125">
        <f>VLOOKUP(B104,Récap_production!$B$32:$C$132,2,FALSE)</f>
        <v>0</v>
      </c>
      <c r="D104" s="130">
        <f>IF(C104&gt;0,SUMIF(Conditionnement!$C$34:$C$154,Récap_conditionnement!B104,Conditionnement!$K$34:$K$154),0)</f>
        <v>0</v>
      </c>
      <c r="E104" s="163">
        <f t="shared" si="3"/>
        <v>0</v>
      </c>
    </row>
    <row r="105" spans="2:5">
      <c r="B105" s="168" t="str">
        <f>IF(ISBLANK(Conditionnement!C107),"",IF(COUNTIF(Conditionnement!$C108:$C$154,Conditionnement!C107)&gt;0,"",Conditionnement!C107))</f>
        <v/>
      </c>
      <c r="C105" s="125">
        <f>VLOOKUP(B105,Récap_production!$B$32:$C$132,2,FALSE)</f>
        <v>0</v>
      </c>
      <c r="D105" s="130">
        <f>IF(C105&gt;0,SUMIF(Conditionnement!$C$34:$C$154,Récap_conditionnement!B105,Conditionnement!$K$34:$K$154),0)</f>
        <v>0</v>
      </c>
      <c r="E105" s="163">
        <f t="shared" si="3"/>
        <v>0</v>
      </c>
    </row>
    <row r="106" spans="2:5">
      <c r="B106" s="168" t="str">
        <f>IF(ISBLANK(Conditionnement!C108),"",IF(COUNTIF(Conditionnement!$C109:$C$154,Conditionnement!C108)&gt;0,"",Conditionnement!C108))</f>
        <v/>
      </c>
      <c r="C106" s="125">
        <f>VLOOKUP(B106,Récap_production!$B$32:$C$132,2,FALSE)</f>
        <v>0</v>
      </c>
      <c r="D106" s="130">
        <f>IF(C106&gt;0,SUMIF(Conditionnement!$C$34:$C$154,Récap_conditionnement!B106,Conditionnement!$K$34:$K$154),0)</f>
        <v>0</v>
      </c>
      <c r="E106" s="163">
        <f t="shared" si="3"/>
        <v>0</v>
      </c>
    </row>
    <row r="107" spans="2:5">
      <c r="B107" s="168" t="str">
        <f>IF(ISBLANK(Conditionnement!C109),"",IF(COUNTIF(Conditionnement!$C110:$C$154,Conditionnement!C109)&gt;0,"",Conditionnement!C109))</f>
        <v/>
      </c>
      <c r="C107" s="125">
        <f>VLOOKUP(B107,Récap_production!$B$32:$C$132,2,FALSE)</f>
        <v>0</v>
      </c>
      <c r="D107" s="130">
        <f>IF(C107&gt;0,SUMIF(Conditionnement!$C$34:$C$154,Récap_conditionnement!B107,Conditionnement!$K$34:$K$154),0)</f>
        <v>0</v>
      </c>
      <c r="E107" s="163">
        <f t="shared" si="3"/>
        <v>0</v>
      </c>
    </row>
    <row r="108" spans="2:5">
      <c r="B108" s="168" t="str">
        <f>IF(ISBLANK(Conditionnement!C110),"",IF(COUNTIF(Conditionnement!$C111:$C$154,Conditionnement!C110)&gt;0,"",Conditionnement!C110))</f>
        <v/>
      </c>
      <c r="C108" s="125">
        <f>VLOOKUP(B108,Récap_production!$B$32:$C$132,2,FALSE)</f>
        <v>0</v>
      </c>
      <c r="D108" s="130">
        <f>IF(C108&gt;0,SUMIF(Conditionnement!$C$34:$C$154,Récap_conditionnement!B108,Conditionnement!$K$34:$K$154),0)</f>
        <v>0</v>
      </c>
      <c r="E108" s="163">
        <f t="shared" si="3"/>
        <v>0</v>
      </c>
    </row>
    <row r="109" spans="2:5">
      <c r="B109" s="168" t="str">
        <f>IF(ISBLANK(Conditionnement!C111),"",IF(COUNTIF(Conditionnement!$C112:$C$154,Conditionnement!C111)&gt;0,"",Conditionnement!C111))</f>
        <v/>
      </c>
      <c r="C109" s="125">
        <f>VLOOKUP(B109,Récap_production!$B$32:$C$132,2,FALSE)</f>
        <v>0</v>
      </c>
      <c r="D109" s="130">
        <f>IF(C109&gt;0,SUMIF(Conditionnement!$C$34:$C$154,Récap_conditionnement!B109,Conditionnement!$K$34:$K$154),0)</f>
        <v>0</v>
      </c>
      <c r="E109" s="163">
        <f t="shared" si="3"/>
        <v>0</v>
      </c>
    </row>
    <row r="110" spans="2:5">
      <c r="B110" s="168" t="str">
        <f>IF(ISBLANK(Conditionnement!C112),"",IF(COUNTIF(Conditionnement!$C113:$C$154,Conditionnement!C112)&gt;0,"",Conditionnement!C112))</f>
        <v/>
      </c>
      <c r="C110" s="125">
        <f>VLOOKUP(B110,Récap_production!$B$32:$C$132,2,FALSE)</f>
        <v>0</v>
      </c>
      <c r="D110" s="130">
        <f>IF(C110&gt;0,SUMIF(Conditionnement!$C$34:$C$154,Récap_conditionnement!B110,Conditionnement!$K$34:$K$154),0)</f>
        <v>0</v>
      </c>
      <c r="E110" s="163">
        <f t="shared" si="3"/>
        <v>0</v>
      </c>
    </row>
    <row r="111" spans="2:5">
      <c r="B111" s="168" t="str">
        <f>IF(ISBLANK(Conditionnement!C113),"",IF(COUNTIF(Conditionnement!$C114:$C$154,Conditionnement!C113)&gt;0,"",Conditionnement!C113))</f>
        <v/>
      </c>
      <c r="C111" s="125">
        <f>VLOOKUP(B111,Récap_production!$B$32:$C$132,2,FALSE)</f>
        <v>0</v>
      </c>
      <c r="D111" s="130">
        <f>IF(C111&gt;0,SUMIF(Conditionnement!$C$34:$C$154,Récap_conditionnement!B111,Conditionnement!$K$34:$K$154),0)</f>
        <v>0</v>
      </c>
      <c r="E111" s="163">
        <f t="shared" si="3"/>
        <v>0</v>
      </c>
    </row>
    <row r="112" spans="2:5">
      <c r="B112" s="168" t="str">
        <f>IF(ISBLANK(Conditionnement!C114),"",IF(COUNTIF(Conditionnement!$C115:$C$154,Conditionnement!C114)&gt;0,"",Conditionnement!C114))</f>
        <v/>
      </c>
      <c r="C112" s="125">
        <f>VLOOKUP(B112,Récap_production!$B$32:$C$132,2,FALSE)</f>
        <v>0</v>
      </c>
      <c r="D112" s="130">
        <f>IF(C112&gt;0,SUMIF(Conditionnement!$C$34:$C$154,Récap_conditionnement!B112,Conditionnement!$K$34:$K$154),0)</f>
        <v>0</v>
      </c>
      <c r="E112" s="163">
        <f t="shared" si="3"/>
        <v>0</v>
      </c>
    </row>
    <row r="113" spans="2:5">
      <c r="B113" s="168" t="str">
        <f>IF(ISBLANK(Conditionnement!C115),"",IF(COUNTIF(Conditionnement!$C116:$C$154,Conditionnement!C115)&gt;0,"",Conditionnement!C115))</f>
        <v/>
      </c>
      <c r="C113" s="125">
        <f>VLOOKUP(B113,Récap_production!$B$32:$C$132,2,FALSE)</f>
        <v>0</v>
      </c>
      <c r="D113" s="130">
        <f>IF(C113&gt;0,SUMIF(Conditionnement!$C$34:$C$154,Récap_conditionnement!B113,Conditionnement!$K$34:$K$154),0)</f>
        <v>0</v>
      </c>
      <c r="E113" s="163">
        <f t="shared" si="3"/>
        <v>0</v>
      </c>
    </row>
    <row r="114" spans="2:5">
      <c r="B114" s="168" t="str">
        <f>IF(ISBLANK(Conditionnement!C116),"",IF(COUNTIF(Conditionnement!$C117:$C$154,Conditionnement!C116)&gt;0,"",Conditionnement!C116))</f>
        <v/>
      </c>
      <c r="C114" s="125">
        <f>VLOOKUP(B114,Récap_production!$B$32:$C$132,2,FALSE)</f>
        <v>0</v>
      </c>
      <c r="D114" s="130">
        <f>IF(C114&gt;0,SUMIF(Conditionnement!$C$34:$C$154,Récap_conditionnement!B114,Conditionnement!$K$34:$K$154),0)</f>
        <v>0</v>
      </c>
      <c r="E114" s="163">
        <f t="shared" si="3"/>
        <v>0</v>
      </c>
    </row>
    <row r="115" spans="2:5">
      <c r="B115" s="168" t="str">
        <f>IF(ISBLANK(Conditionnement!C117),"",IF(COUNTIF(Conditionnement!$C118:$C$154,Conditionnement!C117)&gt;0,"",Conditionnement!C117))</f>
        <v/>
      </c>
      <c r="C115" s="125">
        <f>VLOOKUP(B115,Récap_production!$B$32:$C$132,2,FALSE)</f>
        <v>0</v>
      </c>
      <c r="D115" s="130">
        <f>IF(C115&gt;0,SUMIF(Conditionnement!$C$34:$C$154,Récap_conditionnement!B115,Conditionnement!$K$34:$K$154),0)</f>
        <v>0</v>
      </c>
      <c r="E115" s="163">
        <f t="shared" si="3"/>
        <v>0</v>
      </c>
    </row>
    <row r="116" spans="2:5">
      <c r="B116" s="168" t="str">
        <f>IF(ISBLANK(Conditionnement!C118),"",IF(COUNTIF(Conditionnement!$C119:$C$154,Conditionnement!C118)&gt;0,"",Conditionnement!C118))</f>
        <v/>
      </c>
      <c r="C116" s="125">
        <f>VLOOKUP(B116,Récap_production!$B$32:$C$132,2,FALSE)</f>
        <v>0</v>
      </c>
      <c r="D116" s="130">
        <f>IF(C116&gt;0,SUMIF(Conditionnement!$C$34:$C$154,Récap_conditionnement!B116,Conditionnement!$K$34:$K$154),0)</f>
        <v>0</v>
      </c>
      <c r="E116" s="163">
        <f t="shared" si="3"/>
        <v>0</v>
      </c>
    </row>
    <row r="117" spans="2:5">
      <c r="B117" s="168" t="str">
        <f>IF(ISBLANK(Conditionnement!C119),"",IF(COUNTIF(Conditionnement!$C120:$C$154,Conditionnement!C119)&gt;0,"",Conditionnement!C119))</f>
        <v/>
      </c>
      <c r="C117" s="125">
        <f>VLOOKUP(B117,Récap_production!$B$32:$C$132,2,FALSE)</f>
        <v>0</v>
      </c>
      <c r="D117" s="130">
        <f>IF(C117&gt;0,SUMIF(Conditionnement!$C$34:$C$154,Récap_conditionnement!B117,Conditionnement!$K$34:$K$154),0)</f>
        <v>0</v>
      </c>
      <c r="E117" s="163">
        <f t="shared" si="3"/>
        <v>0</v>
      </c>
    </row>
    <row r="118" spans="2:5">
      <c r="B118" s="168" t="str">
        <f>IF(ISBLANK(Conditionnement!C120),"",IF(COUNTIF(Conditionnement!$C121:$C$154,Conditionnement!C120)&gt;0,"",Conditionnement!C120))</f>
        <v/>
      </c>
      <c r="C118" s="125">
        <f>VLOOKUP(B118,Récap_production!$B$32:$C$132,2,FALSE)</f>
        <v>0</v>
      </c>
      <c r="D118" s="130">
        <f>IF(C118&gt;0,SUMIF(Conditionnement!$C$34:$C$154,Récap_conditionnement!B118,Conditionnement!$K$34:$K$154),0)</f>
        <v>0</v>
      </c>
      <c r="E118" s="163">
        <f t="shared" si="3"/>
        <v>0</v>
      </c>
    </row>
    <row r="119" spans="2:5">
      <c r="B119" s="168" t="str">
        <f>IF(ISBLANK(Conditionnement!C121),"",IF(COUNTIF(Conditionnement!$C122:$C$154,Conditionnement!C121)&gt;0,"",Conditionnement!C121))</f>
        <v/>
      </c>
      <c r="C119" s="125">
        <f>VLOOKUP(B119,Récap_production!$B$32:$C$132,2,FALSE)</f>
        <v>0</v>
      </c>
      <c r="D119" s="130">
        <f>IF(C119&gt;0,SUMIF(Conditionnement!$C$34:$C$154,Récap_conditionnement!B119,Conditionnement!$K$34:$K$154),0)</f>
        <v>0</v>
      </c>
      <c r="E119" s="163">
        <f t="shared" si="3"/>
        <v>0</v>
      </c>
    </row>
    <row r="120" spans="2:5">
      <c r="B120" s="168" t="str">
        <f>IF(ISBLANK(Conditionnement!C122),"",IF(COUNTIF(Conditionnement!$C123:$C$154,Conditionnement!C122)&gt;0,"",Conditionnement!C122))</f>
        <v/>
      </c>
      <c r="C120" s="125">
        <f>VLOOKUP(B120,Récap_production!$B$32:$C$132,2,FALSE)</f>
        <v>0</v>
      </c>
      <c r="D120" s="130">
        <f>IF(C120&gt;0,SUMIF(Conditionnement!$C$34:$C$154,Récap_conditionnement!B120,Conditionnement!$K$34:$K$154),0)</f>
        <v>0</v>
      </c>
      <c r="E120" s="163">
        <f t="shared" si="3"/>
        <v>0</v>
      </c>
    </row>
    <row r="121" spans="2:5">
      <c r="B121" s="168" t="str">
        <f>IF(ISBLANK(Conditionnement!C123),"",IF(COUNTIF(Conditionnement!$C124:$C$154,Conditionnement!C123)&gt;0,"",Conditionnement!C123))</f>
        <v/>
      </c>
      <c r="C121" s="125">
        <f>VLOOKUP(B121,Récap_production!$B$32:$C$132,2,FALSE)</f>
        <v>0</v>
      </c>
      <c r="D121" s="130">
        <f>IF(C121&gt;0,SUMIF(Conditionnement!$C$34:$C$154,Récap_conditionnement!B121,Conditionnement!$K$34:$K$154),0)</f>
        <v>0</v>
      </c>
      <c r="E121" s="163">
        <f t="shared" si="3"/>
        <v>0</v>
      </c>
    </row>
    <row r="122" spans="2:5">
      <c r="B122" s="168" t="str">
        <f>IF(ISBLANK(Conditionnement!C124),"",IF(COUNTIF(Conditionnement!$C125:$C$154,Conditionnement!C124)&gt;0,"",Conditionnement!C124))</f>
        <v/>
      </c>
      <c r="C122" s="125">
        <f>VLOOKUP(B122,Récap_production!$B$32:$C$132,2,FALSE)</f>
        <v>0</v>
      </c>
      <c r="D122" s="130">
        <f>IF(C122&gt;0,SUMIF(Conditionnement!$C$34:$C$154,Récap_conditionnement!B122,Conditionnement!$K$34:$K$154),0)</f>
        <v>0</v>
      </c>
      <c r="E122" s="163">
        <f t="shared" si="3"/>
        <v>0</v>
      </c>
    </row>
    <row r="123" spans="2:5">
      <c r="B123" s="168" t="str">
        <f>IF(ISBLANK(Conditionnement!C125),"",IF(COUNTIF(Conditionnement!$C126:$C$154,Conditionnement!C125)&gt;0,"",Conditionnement!C125))</f>
        <v/>
      </c>
      <c r="C123" s="125">
        <f>VLOOKUP(B123,Récap_production!$B$32:$C$132,2,FALSE)</f>
        <v>0</v>
      </c>
      <c r="D123" s="130">
        <f>IF(C123&gt;0,SUMIF(Conditionnement!$C$34:$C$154,Récap_conditionnement!B123,Conditionnement!$K$34:$K$154),0)</f>
        <v>0</v>
      </c>
      <c r="E123" s="163">
        <f t="shared" si="3"/>
        <v>0</v>
      </c>
    </row>
    <row r="124" spans="2:5">
      <c r="B124" s="168" t="str">
        <f>IF(ISBLANK(Conditionnement!C126),"",IF(COUNTIF(Conditionnement!$C127:$C$154,Conditionnement!C126)&gt;0,"",Conditionnement!C126))</f>
        <v/>
      </c>
      <c r="C124" s="125">
        <f>VLOOKUP(B124,Récap_production!$B$32:$C$132,2,FALSE)</f>
        <v>0</v>
      </c>
      <c r="D124" s="130">
        <f>IF(C124&gt;0,SUMIF(Conditionnement!$C$34:$C$154,Récap_conditionnement!B124,Conditionnement!$K$34:$K$154),0)</f>
        <v>0</v>
      </c>
      <c r="E124" s="163">
        <f t="shared" si="3"/>
        <v>0</v>
      </c>
    </row>
    <row r="125" spans="2:5">
      <c r="B125" s="168" t="str">
        <f>IF(ISBLANK(Conditionnement!C127),"",IF(COUNTIF(Conditionnement!$C128:$C$154,Conditionnement!C127)&gt;0,"",Conditionnement!C127))</f>
        <v/>
      </c>
      <c r="C125" s="125">
        <f>VLOOKUP(B125,Récap_production!$B$32:$C$132,2,FALSE)</f>
        <v>0</v>
      </c>
      <c r="D125" s="130">
        <f>IF(C125&gt;0,SUMIF(Conditionnement!$C$34:$C$154,Récap_conditionnement!B125,Conditionnement!$K$34:$K$154),0)</f>
        <v>0</v>
      </c>
      <c r="E125" s="163">
        <f t="shared" si="3"/>
        <v>0</v>
      </c>
    </row>
    <row r="126" spans="2:5">
      <c r="B126" s="168" t="str">
        <f>IF(ISBLANK(Conditionnement!C128),"",IF(COUNTIF(Conditionnement!$C129:$C$154,Conditionnement!C128)&gt;0,"",Conditionnement!C128))</f>
        <v/>
      </c>
      <c r="C126" s="125">
        <f>VLOOKUP(B126,Récap_production!$B$32:$C$132,2,FALSE)</f>
        <v>0</v>
      </c>
      <c r="D126" s="130">
        <f>IF(C126&gt;0,SUMIF(Conditionnement!$C$34:$C$154,Récap_conditionnement!B126,Conditionnement!$K$34:$K$154),0)</f>
        <v>0</v>
      </c>
      <c r="E126" s="163">
        <f t="shared" si="3"/>
        <v>0</v>
      </c>
    </row>
    <row r="127" spans="2:5">
      <c r="B127" s="168" t="str">
        <f>IF(ISBLANK(Conditionnement!C129),"",IF(COUNTIF(Conditionnement!$C130:$C$154,Conditionnement!C129)&gt;0,"",Conditionnement!C129))</f>
        <v/>
      </c>
      <c r="C127" s="125">
        <f>VLOOKUP(B127,Récap_production!$B$32:$C$132,2,FALSE)</f>
        <v>0</v>
      </c>
      <c r="D127" s="130">
        <f>IF(C127&gt;0,SUMIF(Conditionnement!$C$34:$C$154,Récap_conditionnement!B127,Conditionnement!$K$34:$K$154),0)</f>
        <v>0</v>
      </c>
      <c r="E127" s="163">
        <f t="shared" si="3"/>
        <v>0</v>
      </c>
    </row>
    <row r="128" spans="2:5">
      <c r="B128" s="168" t="str">
        <f>IF(ISBLANK(Conditionnement!C130),"",IF(COUNTIF(Conditionnement!$C131:$C$154,Conditionnement!C130)&gt;0,"",Conditionnement!C130))</f>
        <v/>
      </c>
      <c r="C128" s="125">
        <f>VLOOKUP(B128,Récap_production!$B$32:$C$132,2,FALSE)</f>
        <v>0</v>
      </c>
      <c r="D128" s="130">
        <f>IF(C128&gt;0,SUMIF(Conditionnement!$C$34:$C$154,Récap_conditionnement!B128,Conditionnement!$K$34:$K$154),0)</f>
        <v>0</v>
      </c>
      <c r="E128" s="163">
        <f t="shared" ref="E128:E152" si="4">C128-D128</f>
        <v>0</v>
      </c>
    </row>
    <row r="129" spans="2:5">
      <c r="B129" s="168" t="str">
        <f>IF(ISBLANK(Conditionnement!C131),"",IF(COUNTIF(Conditionnement!$C132:$C$154,Conditionnement!C131)&gt;0,"",Conditionnement!C131))</f>
        <v/>
      </c>
      <c r="C129" s="125">
        <f>VLOOKUP(B129,Récap_production!$B$32:$C$132,2,FALSE)</f>
        <v>0</v>
      </c>
      <c r="D129" s="130">
        <f>IF(C129&gt;0,SUMIF(Conditionnement!$C$34:$C$154,Récap_conditionnement!B129,Conditionnement!$K$34:$K$154),0)</f>
        <v>0</v>
      </c>
      <c r="E129" s="163">
        <f t="shared" si="4"/>
        <v>0</v>
      </c>
    </row>
    <row r="130" spans="2:5">
      <c r="B130" s="168" t="str">
        <f>IF(ISBLANK(Conditionnement!C132),"",IF(COUNTIF(Conditionnement!$C133:$C$154,Conditionnement!C132)&gt;0,"",Conditionnement!C132))</f>
        <v/>
      </c>
      <c r="C130" s="125">
        <f>VLOOKUP(B130,Récap_production!$B$32:$C$132,2,FALSE)</f>
        <v>0</v>
      </c>
      <c r="D130" s="130">
        <f>IF(C130&gt;0,SUMIF(Conditionnement!$C$34:$C$154,Récap_conditionnement!B130,Conditionnement!$K$34:$K$154),0)</f>
        <v>0</v>
      </c>
      <c r="E130" s="163">
        <f t="shared" si="4"/>
        <v>0</v>
      </c>
    </row>
    <row r="131" spans="2:5">
      <c r="B131" s="168" t="str">
        <f>IF(ISBLANK(Conditionnement!C133),"",IF(COUNTIF(Conditionnement!$C134:$C$154,Conditionnement!C133)&gt;0,"",Conditionnement!C133))</f>
        <v/>
      </c>
      <c r="C131" s="125">
        <f>VLOOKUP(B131,Récap_production!$B$32:$C$132,2,FALSE)</f>
        <v>0</v>
      </c>
      <c r="D131" s="130">
        <f>IF(C131&gt;0,SUMIF(Conditionnement!$C$34:$C$154,Récap_conditionnement!B131,Conditionnement!$K$34:$K$154),0)</f>
        <v>0</v>
      </c>
      <c r="E131" s="163">
        <f t="shared" si="4"/>
        <v>0</v>
      </c>
    </row>
    <row r="132" spans="2:5">
      <c r="B132" s="168" t="str">
        <f>IF(ISBLANK(Conditionnement!C134),"",IF(COUNTIF(Conditionnement!$C135:$C$154,Conditionnement!C134)&gt;0,"",Conditionnement!C134))</f>
        <v/>
      </c>
      <c r="C132" s="125">
        <f>VLOOKUP(B132,Récap_production!$B$32:$C$132,2,FALSE)</f>
        <v>0</v>
      </c>
      <c r="D132" s="130">
        <f>IF(C132&gt;0,SUMIF(Conditionnement!$C$34:$C$154,Récap_conditionnement!B132,Conditionnement!$K$34:$K$154),0)</f>
        <v>0</v>
      </c>
      <c r="E132" s="163">
        <f t="shared" si="4"/>
        <v>0</v>
      </c>
    </row>
    <row r="133" spans="2:5">
      <c r="B133" s="168" t="str">
        <f>IF(ISBLANK(Conditionnement!C135),"",IF(COUNTIF(Conditionnement!$C136:$C$154,Conditionnement!C135)&gt;0,"",Conditionnement!C135))</f>
        <v/>
      </c>
      <c r="C133" s="125">
        <f>VLOOKUP(B133,Récap_production!$B$32:$C$132,2,FALSE)</f>
        <v>0</v>
      </c>
      <c r="D133" s="130">
        <f>IF(C133&gt;0,SUMIF(Conditionnement!$C$34:$C$154,Récap_conditionnement!B133,Conditionnement!$K$34:$K$154),0)</f>
        <v>0</v>
      </c>
      <c r="E133" s="163">
        <f t="shared" si="4"/>
        <v>0</v>
      </c>
    </row>
    <row r="134" spans="2:5">
      <c r="B134" s="168" t="str">
        <f>IF(ISBLANK(Conditionnement!C136),"",IF(COUNTIF(Conditionnement!$C137:$C$154,Conditionnement!C136)&gt;0,"",Conditionnement!C136))</f>
        <v/>
      </c>
      <c r="C134" s="125">
        <f>VLOOKUP(B134,Récap_production!$B$32:$C$132,2,FALSE)</f>
        <v>0</v>
      </c>
      <c r="D134" s="130">
        <f>IF(C134&gt;0,SUMIF(Conditionnement!$C$34:$C$154,Récap_conditionnement!B134,Conditionnement!$K$34:$K$154),0)</f>
        <v>0</v>
      </c>
      <c r="E134" s="163">
        <f t="shared" si="4"/>
        <v>0</v>
      </c>
    </row>
    <row r="135" spans="2:5">
      <c r="B135" s="168" t="str">
        <f>IF(ISBLANK(Conditionnement!C137),"",IF(COUNTIF(Conditionnement!$C138:$C$154,Conditionnement!C137)&gt;0,"",Conditionnement!C137))</f>
        <v/>
      </c>
      <c r="C135" s="125">
        <f>VLOOKUP(B135,Récap_production!$B$32:$C$132,2,FALSE)</f>
        <v>0</v>
      </c>
      <c r="D135" s="130">
        <f>IF(C135&gt;0,SUMIF(Conditionnement!$C$34:$C$154,Récap_conditionnement!B135,Conditionnement!$K$34:$K$154),0)</f>
        <v>0</v>
      </c>
      <c r="E135" s="163">
        <f t="shared" si="4"/>
        <v>0</v>
      </c>
    </row>
    <row r="136" spans="2:5">
      <c r="B136" s="168" t="str">
        <f>IF(ISBLANK(Conditionnement!C138),"",IF(COUNTIF(Conditionnement!$C139:$C$154,Conditionnement!C138)&gt;0,"",Conditionnement!C138))</f>
        <v/>
      </c>
      <c r="C136" s="125">
        <f>VLOOKUP(B136,Récap_production!$B$32:$C$132,2,FALSE)</f>
        <v>0</v>
      </c>
      <c r="D136" s="130">
        <f>IF(C136&gt;0,SUMIF(Conditionnement!$C$34:$C$154,Récap_conditionnement!B136,Conditionnement!$K$34:$K$154),0)</f>
        <v>0</v>
      </c>
      <c r="E136" s="163">
        <f t="shared" si="4"/>
        <v>0</v>
      </c>
    </row>
    <row r="137" spans="2:5">
      <c r="B137" s="168" t="str">
        <f>IF(ISBLANK(Conditionnement!C139),"",IF(COUNTIF(Conditionnement!$C140:$C$154,Conditionnement!C139)&gt;0,"",Conditionnement!C139))</f>
        <v/>
      </c>
      <c r="C137" s="125">
        <f>VLOOKUP(B137,Récap_production!$B$32:$C$132,2,FALSE)</f>
        <v>0</v>
      </c>
      <c r="D137" s="130">
        <f>IF(C137&gt;0,SUMIF(Conditionnement!$C$34:$C$154,Récap_conditionnement!B137,Conditionnement!$K$34:$K$154),0)</f>
        <v>0</v>
      </c>
      <c r="E137" s="163">
        <f t="shared" si="4"/>
        <v>0</v>
      </c>
    </row>
    <row r="138" spans="2:5">
      <c r="B138" s="168" t="str">
        <f>IF(ISBLANK(Conditionnement!C140),"",IF(COUNTIF(Conditionnement!$C141:$C$154,Conditionnement!C140)&gt;0,"",Conditionnement!C140))</f>
        <v/>
      </c>
      <c r="C138" s="125">
        <f>VLOOKUP(B138,Récap_production!$B$32:$C$132,2,FALSE)</f>
        <v>0</v>
      </c>
      <c r="D138" s="130">
        <f>IF(C138&gt;0,SUMIF(Conditionnement!$C$34:$C$154,Récap_conditionnement!B138,Conditionnement!$K$34:$K$154),0)</f>
        <v>0</v>
      </c>
      <c r="E138" s="163">
        <f t="shared" si="4"/>
        <v>0</v>
      </c>
    </row>
    <row r="139" spans="2:5">
      <c r="B139" s="168" t="str">
        <f>IF(ISBLANK(Conditionnement!C141),"",IF(COUNTIF(Conditionnement!$C142:$C$154,Conditionnement!C141)&gt;0,"",Conditionnement!C141))</f>
        <v/>
      </c>
      <c r="C139" s="125">
        <f>VLOOKUP(B139,Récap_production!$B$32:$C$132,2,FALSE)</f>
        <v>0</v>
      </c>
      <c r="D139" s="130">
        <f>IF(C139&gt;0,SUMIF(Conditionnement!$C$34:$C$154,Récap_conditionnement!B139,Conditionnement!$K$34:$K$154),0)</f>
        <v>0</v>
      </c>
      <c r="E139" s="163">
        <f t="shared" si="4"/>
        <v>0</v>
      </c>
    </row>
    <row r="140" spans="2:5">
      <c r="B140" s="168" t="str">
        <f>IF(ISBLANK(Conditionnement!C142),"",IF(COUNTIF(Conditionnement!$C143:$C$154,Conditionnement!C142)&gt;0,"",Conditionnement!C142))</f>
        <v/>
      </c>
      <c r="C140" s="125">
        <f>VLOOKUP(B140,Récap_production!$B$32:$C$132,2,FALSE)</f>
        <v>0</v>
      </c>
      <c r="D140" s="130">
        <f>IF(C140&gt;0,SUMIF(Conditionnement!$C$34:$C$154,Récap_conditionnement!B140,Conditionnement!$K$34:$K$154),0)</f>
        <v>0</v>
      </c>
      <c r="E140" s="163">
        <f t="shared" si="4"/>
        <v>0</v>
      </c>
    </row>
    <row r="141" spans="2:5">
      <c r="B141" s="168" t="str">
        <f>IF(ISBLANK(Conditionnement!C143),"",IF(COUNTIF(Conditionnement!$C144:$C$154,Conditionnement!C143)&gt;0,"",Conditionnement!C143))</f>
        <v/>
      </c>
      <c r="C141" s="125">
        <f>VLOOKUP(B141,Récap_production!$B$32:$C$132,2,FALSE)</f>
        <v>0</v>
      </c>
      <c r="D141" s="130">
        <f>IF(C141&gt;0,SUMIF(Conditionnement!$C$34:$C$154,Récap_conditionnement!B141,Conditionnement!$K$34:$K$154),0)</f>
        <v>0</v>
      </c>
      <c r="E141" s="163">
        <f t="shared" si="4"/>
        <v>0</v>
      </c>
    </row>
    <row r="142" spans="2:5">
      <c r="B142" s="168" t="str">
        <f>IF(ISBLANK(Conditionnement!C144),"",IF(COUNTIF(Conditionnement!$C145:$C$154,Conditionnement!C144)&gt;0,"",Conditionnement!C144))</f>
        <v/>
      </c>
      <c r="C142" s="125">
        <f>VLOOKUP(B142,Récap_production!$B$32:$C$132,2,FALSE)</f>
        <v>0</v>
      </c>
      <c r="D142" s="130">
        <f>IF(C142&gt;0,SUMIF(Conditionnement!$C$34:$C$154,Récap_conditionnement!B142,Conditionnement!$K$34:$K$154),0)</f>
        <v>0</v>
      </c>
      <c r="E142" s="163">
        <f t="shared" si="4"/>
        <v>0</v>
      </c>
    </row>
    <row r="143" spans="2:5">
      <c r="B143" s="168" t="str">
        <f>IF(ISBLANK(Conditionnement!C145),"",IF(COUNTIF(Conditionnement!$C146:$C$154,Conditionnement!C145)&gt;0,"",Conditionnement!C145))</f>
        <v/>
      </c>
      <c r="C143" s="125">
        <f>VLOOKUP(B143,Récap_production!$B$32:$C$132,2,FALSE)</f>
        <v>0</v>
      </c>
      <c r="D143" s="130">
        <f>IF(C143&gt;0,SUMIF(Conditionnement!$C$34:$C$154,Récap_conditionnement!B143,Conditionnement!$K$34:$K$154),0)</f>
        <v>0</v>
      </c>
      <c r="E143" s="163">
        <f t="shared" si="4"/>
        <v>0</v>
      </c>
    </row>
    <row r="144" spans="2:5">
      <c r="B144" s="168" t="str">
        <f>IF(ISBLANK(Conditionnement!C146),"",IF(COUNTIF(Conditionnement!$C147:$C$154,Conditionnement!C146)&gt;0,"",Conditionnement!C146))</f>
        <v/>
      </c>
      <c r="C144" s="125">
        <f>VLOOKUP(B144,Récap_production!$B$32:$C$132,2,FALSE)</f>
        <v>0</v>
      </c>
      <c r="D144" s="130">
        <f>IF(C144&gt;0,SUMIF(Conditionnement!$C$34:$C$154,Récap_conditionnement!B144,Conditionnement!$K$34:$K$154),0)</f>
        <v>0</v>
      </c>
      <c r="E144" s="163">
        <f t="shared" si="4"/>
        <v>0</v>
      </c>
    </row>
    <row r="145" spans="2:5">
      <c r="B145" s="168" t="str">
        <f>IF(ISBLANK(Conditionnement!C147),"",IF(COUNTIF(Conditionnement!$C148:$C$154,Conditionnement!C147)&gt;0,"",Conditionnement!C147))</f>
        <v/>
      </c>
      <c r="C145" s="125">
        <f>VLOOKUP(B145,Récap_production!$B$32:$C$132,2,FALSE)</f>
        <v>0</v>
      </c>
      <c r="D145" s="130">
        <f>IF(C145&gt;0,SUMIF(Conditionnement!$C$34:$C$154,Récap_conditionnement!B145,Conditionnement!$K$34:$K$154),0)</f>
        <v>0</v>
      </c>
      <c r="E145" s="163">
        <f t="shared" si="4"/>
        <v>0</v>
      </c>
    </row>
    <row r="146" spans="2:5">
      <c r="B146" s="168" t="str">
        <f>IF(ISBLANK(Conditionnement!C148),"",IF(COUNTIF(Conditionnement!$C149:$C$154,Conditionnement!C148)&gt;0,"",Conditionnement!C148))</f>
        <v/>
      </c>
      <c r="C146" s="125">
        <f>VLOOKUP(B146,Récap_production!$B$32:$C$132,2,FALSE)</f>
        <v>0</v>
      </c>
      <c r="D146" s="130">
        <f>IF(C146&gt;0,SUMIF(Conditionnement!$C$34:$C$154,Récap_conditionnement!B146,Conditionnement!$K$34:$K$154),0)</f>
        <v>0</v>
      </c>
      <c r="E146" s="163">
        <f t="shared" si="4"/>
        <v>0</v>
      </c>
    </row>
    <row r="147" spans="2:5">
      <c r="B147" s="168" t="str">
        <f>IF(ISBLANK(Conditionnement!C149),"",IF(COUNTIF(Conditionnement!$C150:$C$154,Conditionnement!C149)&gt;0,"",Conditionnement!C149))</f>
        <v/>
      </c>
      <c r="C147" s="125">
        <f>VLOOKUP(B147,Récap_production!$B$32:$C$132,2,FALSE)</f>
        <v>0</v>
      </c>
      <c r="D147" s="130">
        <f>IF(C147&gt;0,SUMIF(Conditionnement!$C$34:$C$154,Récap_conditionnement!B147,Conditionnement!$K$34:$K$154),0)</f>
        <v>0</v>
      </c>
      <c r="E147" s="163">
        <f t="shared" si="4"/>
        <v>0</v>
      </c>
    </row>
    <row r="148" spans="2:5">
      <c r="B148" s="168" t="str">
        <f>IF(ISBLANK(Conditionnement!C150),"",IF(COUNTIF(Conditionnement!$C151:$C$154,Conditionnement!C150)&gt;0,"",Conditionnement!C150))</f>
        <v/>
      </c>
      <c r="C148" s="125">
        <f>VLOOKUP(B148,Récap_production!$B$32:$C$132,2,FALSE)</f>
        <v>0</v>
      </c>
      <c r="D148" s="130">
        <f>IF(C148&gt;0,SUMIF(Conditionnement!$C$34:$C$154,Récap_conditionnement!B148,Conditionnement!$K$34:$K$154),0)</f>
        <v>0</v>
      </c>
      <c r="E148" s="163">
        <f t="shared" si="4"/>
        <v>0</v>
      </c>
    </row>
    <row r="149" spans="2:5">
      <c r="B149" s="168" t="str">
        <f>IF(ISBLANK(Conditionnement!C151),"",IF(COUNTIF(Conditionnement!$C152:$C$154,Conditionnement!C151)&gt;0,"",Conditionnement!C151))</f>
        <v/>
      </c>
      <c r="C149" s="125">
        <f>VLOOKUP(B149,Récap_production!$B$32:$C$132,2,FALSE)</f>
        <v>0</v>
      </c>
      <c r="D149" s="130">
        <f>IF(C149&gt;0,SUMIF(Conditionnement!$C$34:$C$154,Récap_conditionnement!B149,Conditionnement!$K$34:$K$154),0)</f>
        <v>0</v>
      </c>
      <c r="E149" s="163">
        <f t="shared" si="4"/>
        <v>0</v>
      </c>
    </row>
    <row r="150" spans="2:5">
      <c r="B150" s="168" t="str">
        <f>IF(ISBLANK(Conditionnement!C152),"",IF(COUNTIF(Conditionnement!$C153:$C$154,Conditionnement!C152)&gt;0,"",Conditionnement!C152))</f>
        <v/>
      </c>
      <c r="C150" s="125">
        <f>VLOOKUP(B150,Récap_production!$B$32:$C$132,2,FALSE)</f>
        <v>0</v>
      </c>
      <c r="D150" s="130">
        <f>IF(C150&gt;0,SUMIF(Conditionnement!$C$34:$C$154,Récap_conditionnement!B150,Conditionnement!$K$34:$K$154),0)</f>
        <v>0</v>
      </c>
      <c r="E150" s="163">
        <f t="shared" si="4"/>
        <v>0</v>
      </c>
    </row>
    <row r="151" spans="2:5">
      <c r="B151" s="168" t="str">
        <f>IF(ISBLANK(Conditionnement!C153),"",IF(COUNTIF(Conditionnement!$C154:$C$154,Conditionnement!C153)&gt;0,"",Conditionnement!C153))</f>
        <v/>
      </c>
      <c r="C151" s="125">
        <f>VLOOKUP(B151,Récap_production!$B$32:$C$132,2,FALSE)</f>
        <v>0</v>
      </c>
      <c r="D151" s="130">
        <f>IF(C151&gt;0,SUMIF(Conditionnement!$C$34:$C$154,Récap_conditionnement!B151,Conditionnement!$K$34:$K$154),0)</f>
        <v>0</v>
      </c>
      <c r="E151" s="163">
        <f t="shared" si="4"/>
        <v>0</v>
      </c>
    </row>
    <row r="152" spans="2:5" ht="15.5" thickBot="1">
      <c r="B152" s="168" t="str">
        <f>IF(ISBLANK(Conditionnement!C154),"",IF(COUNTIF(Conditionnement!$C$154:$C155,Conditionnement!C154)&gt;0,"",Conditionnement!C154))</f>
        <v/>
      </c>
      <c r="C152" s="125">
        <f>VLOOKUP(B152,Récap_production!$B$32:$C$132,2,FALSE)</f>
        <v>0</v>
      </c>
      <c r="D152" s="130">
        <f>IF(C152&gt;0,SUMIF(Conditionnement!$C$34:$C$154,Récap_conditionnement!B152,Conditionnement!$K$34:$K$154),0)</f>
        <v>0</v>
      </c>
      <c r="E152" s="163">
        <f t="shared" si="4"/>
        <v>0</v>
      </c>
    </row>
    <row r="153" spans="2:5" ht="15.5" thickBot="1">
      <c r="B153" s="166"/>
      <c r="C153" s="149"/>
      <c r="D153" s="152">
        <f>SUM(D32:D152)</f>
        <v>0</v>
      </c>
      <c r="E153" s="167"/>
    </row>
  </sheetData>
  <mergeCells count="3">
    <mergeCell ref="B2:E2"/>
    <mergeCell ref="B4:E4"/>
    <mergeCell ref="B29:E29"/>
  </mergeCells>
  <conditionalFormatting sqref="E7:E26 E32:E152">
    <cfRule type="cellIs" dxfId="0" priority="1" stopIfTrue="1" operator="lessThan">
      <formula>0</formula>
    </cfRule>
  </conditionalFormatting>
  <dataValidations count="1">
    <dataValidation type="list" allowBlank="1" showInputMessage="1" showErrorMessage="1" sqref="B153" xr:uid="{00000000-0002-0000-0500-000000000000}">
      <formula1>#REF!</formula1>
    </dataValidation>
  </dataValidations>
  <pageMargins left="0.70866141732283516" right="0.70866141732283516" top="0.74803149606299213" bottom="0.74803149606299213" header="0.31496062992126012" footer="0.31496062992126012"/>
  <pageSetup paperSize="0" orientation="landscape" horizontalDpi="0" verticalDpi="0" copie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99FF"/>
    <pageSetUpPr fitToPage="1"/>
  </sheetPr>
  <dimension ref="B2:W186"/>
  <sheetViews>
    <sheetView topLeftCell="A29" workbookViewId="0">
      <selection activeCell="B33" sqref="B33"/>
    </sheetView>
  </sheetViews>
  <sheetFormatPr baseColWidth="10" defaultColWidth="11.40625" defaultRowHeight="14.75"/>
  <cols>
    <col min="1" max="1" width="3.26953125" style="15" customWidth="1"/>
    <col min="2" max="2" width="16" style="15" customWidth="1"/>
    <col min="3" max="3" width="23.1328125" style="15" customWidth="1"/>
    <col min="4" max="4" width="46" style="15" customWidth="1"/>
    <col min="5" max="8" width="10.40625" style="15" customWidth="1"/>
    <col min="9" max="9" width="16.7265625" style="15" customWidth="1"/>
    <col min="10" max="10" width="17.1328125" style="15" customWidth="1"/>
    <col min="11" max="11" width="11.26953125" style="15" customWidth="1"/>
    <col min="12" max="14" width="9.7265625" style="15" customWidth="1"/>
    <col min="15" max="16" width="13.86328125" style="15" customWidth="1"/>
    <col min="17" max="19" width="11.40625" style="15" customWidth="1"/>
    <col min="20" max="20" width="15.1328125" style="15" bestFit="1" customWidth="1"/>
    <col min="21" max="21" width="12.7265625" style="15" customWidth="1"/>
    <col min="22" max="22" width="11.40625" style="15" customWidth="1"/>
    <col min="23" max="16384" width="11.40625" style="15"/>
  </cols>
  <sheetData>
    <row r="2" spans="2:23">
      <c r="C2" s="283" t="s">
        <v>210</v>
      </c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</row>
    <row r="3" spans="2:23" ht="11.25" customHeight="1" thickBot="1"/>
    <row r="4" spans="2:23" ht="19.5" customHeight="1" thickBot="1">
      <c r="B4" s="259" t="s">
        <v>219</v>
      </c>
      <c r="C4" s="259"/>
      <c r="D4" s="259"/>
      <c r="E4" s="259"/>
      <c r="F4" s="259"/>
      <c r="G4" s="259"/>
      <c r="H4" s="259"/>
      <c r="I4" s="259"/>
      <c r="J4" s="259"/>
      <c r="K4" s="259"/>
      <c r="L4" s="259"/>
      <c r="M4" s="259"/>
      <c r="N4" s="259"/>
      <c r="O4" s="259"/>
      <c r="P4" s="259"/>
    </row>
    <row r="5" spans="2:23" ht="8.25" customHeight="1" thickBot="1"/>
    <row r="6" spans="2:23" ht="15.5" thickBot="1">
      <c r="B6" s="285" t="s">
        <v>48</v>
      </c>
      <c r="C6" s="286" t="s">
        <v>38</v>
      </c>
      <c r="D6" s="286" t="s">
        <v>52</v>
      </c>
      <c r="E6" s="286" t="s">
        <v>108</v>
      </c>
      <c r="F6" s="286" t="s">
        <v>134</v>
      </c>
      <c r="G6" s="286" t="s">
        <v>110</v>
      </c>
      <c r="H6" s="286" t="s">
        <v>135</v>
      </c>
      <c r="I6" s="287" t="s">
        <v>111</v>
      </c>
      <c r="J6" s="287"/>
      <c r="K6" s="286" t="s">
        <v>136</v>
      </c>
      <c r="L6" s="286" t="s">
        <v>137</v>
      </c>
      <c r="M6" s="286" t="s">
        <v>138</v>
      </c>
      <c r="N6" s="286" t="s">
        <v>139</v>
      </c>
      <c r="O6" s="286" t="s">
        <v>140</v>
      </c>
      <c r="P6" s="284" t="s">
        <v>141</v>
      </c>
    </row>
    <row r="7" spans="2:23" ht="54" customHeight="1" thickBot="1">
      <c r="B7" s="285"/>
      <c r="C7" s="286"/>
      <c r="D7" s="286"/>
      <c r="E7" s="286"/>
      <c r="F7" s="286"/>
      <c r="G7" s="286"/>
      <c r="H7" s="286"/>
      <c r="I7" s="169" t="s">
        <v>119</v>
      </c>
      <c r="J7" s="169" t="s">
        <v>120</v>
      </c>
      <c r="K7" s="286"/>
      <c r="L7" s="286"/>
      <c r="M7" s="286"/>
      <c r="N7" s="286"/>
      <c r="O7" s="286"/>
      <c r="P7" s="284"/>
      <c r="T7" s="170"/>
      <c r="U7" s="170"/>
      <c r="V7" s="170"/>
      <c r="W7" s="170"/>
    </row>
    <row r="8" spans="2:23">
      <c r="B8" s="171"/>
      <c r="C8" s="172"/>
      <c r="D8" s="172"/>
      <c r="E8" s="173"/>
      <c r="F8" s="173"/>
      <c r="G8" s="173"/>
      <c r="H8" s="173"/>
      <c r="I8" s="173"/>
      <c r="J8" s="173"/>
      <c r="K8" s="174">
        <f t="shared" ref="K8:K28" si="0">(E8*10)+(F8*20)+(G8*25)+(H8*1000)+(I8*J8)</f>
        <v>0</v>
      </c>
      <c r="L8" s="173"/>
      <c r="M8" s="173"/>
      <c r="N8" s="173"/>
      <c r="O8" s="174">
        <f t="shared" ref="O8:O28" si="1">(L8*10)+(M8*20)+(N8*25)</f>
        <v>0</v>
      </c>
      <c r="P8" s="175">
        <f t="shared" ref="P8:P28" si="2">K8-O8</f>
        <v>0</v>
      </c>
    </row>
    <row r="9" spans="2:23">
      <c r="B9" s="176"/>
      <c r="C9" s="177"/>
      <c r="D9" s="177"/>
      <c r="E9" s="178"/>
      <c r="F9" s="178"/>
      <c r="G9" s="178"/>
      <c r="H9" s="178"/>
      <c r="I9" s="178"/>
      <c r="J9" s="178"/>
      <c r="K9" s="179">
        <f t="shared" si="0"/>
        <v>0</v>
      </c>
      <c r="L9" s="178"/>
      <c r="M9" s="178"/>
      <c r="N9" s="178"/>
      <c r="O9" s="179">
        <f t="shared" si="1"/>
        <v>0</v>
      </c>
      <c r="P9" s="180">
        <f t="shared" si="2"/>
        <v>0</v>
      </c>
    </row>
    <row r="10" spans="2:23">
      <c r="B10" s="176"/>
      <c r="C10" s="177"/>
      <c r="D10" s="177"/>
      <c r="E10" s="178"/>
      <c r="F10" s="178"/>
      <c r="G10" s="178"/>
      <c r="H10" s="178"/>
      <c r="I10" s="178"/>
      <c r="J10" s="178"/>
      <c r="K10" s="179">
        <f t="shared" si="0"/>
        <v>0</v>
      </c>
      <c r="L10" s="178"/>
      <c r="M10" s="178"/>
      <c r="N10" s="178"/>
      <c r="O10" s="179">
        <f t="shared" si="1"/>
        <v>0</v>
      </c>
      <c r="P10" s="180">
        <f t="shared" si="2"/>
        <v>0</v>
      </c>
    </row>
    <row r="11" spans="2:23">
      <c r="B11" s="176"/>
      <c r="C11" s="177"/>
      <c r="D11" s="177"/>
      <c r="E11" s="178"/>
      <c r="F11" s="178"/>
      <c r="G11" s="178"/>
      <c r="H11" s="178"/>
      <c r="I11" s="178"/>
      <c r="J11" s="178"/>
      <c r="K11" s="179">
        <f t="shared" si="0"/>
        <v>0</v>
      </c>
      <c r="L11" s="178"/>
      <c r="M11" s="178"/>
      <c r="N11" s="178"/>
      <c r="O11" s="179">
        <f t="shared" si="1"/>
        <v>0</v>
      </c>
      <c r="P11" s="180">
        <f t="shared" si="2"/>
        <v>0</v>
      </c>
    </row>
    <row r="12" spans="2:23">
      <c r="B12" s="176"/>
      <c r="C12" s="177"/>
      <c r="D12" s="177"/>
      <c r="E12" s="178"/>
      <c r="F12" s="178"/>
      <c r="G12" s="178"/>
      <c r="H12" s="178"/>
      <c r="I12" s="178"/>
      <c r="J12" s="178"/>
      <c r="K12" s="179">
        <f t="shared" si="0"/>
        <v>0</v>
      </c>
      <c r="L12" s="178"/>
      <c r="M12" s="178"/>
      <c r="N12" s="178"/>
      <c r="O12" s="179">
        <f t="shared" si="1"/>
        <v>0</v>
      </c>
      <c r="P12" s="180">
        <f t="shared" si="2"/>
        <v>0</v>
      </c>
    </row>
    <row r="13" spans="2:23">
      <c r="B13" s="176"/>
      <c r="C13" s="177"/>
      <c r="D13" s="177"/>
      <c r="E13" s="178"/>
      <c r="F13" s="178"/>
      <c r="G13" s="178"/>
      <c r="H13" s="178"/>
      <c r="I13" s="178"/>
      <c r="J13" s="178"/>
      <c r="K13" s="179">
        <f t="shared" si="0"/>
        <v>0</v>
      </c>
      <c r="L13" s="178"/>
      <c r="M13" s="178"/>
      <c r="N13" s="178"/>
      <c r="O13" s="179">
        <f t="shared" si="1"/>
        <v>0</v>
      </c>
      <c r="P13" s="180">
        <f t="shared" si="2"/>
        <v>0</v>
      </c>
    </row>
    <row r="14" spans="2:23">
      <c r="B14" s="176"/>
      <c r="C14" s="177"/>
      <c r="D14" s="177"/>
      <c r="E14" s="178"/>
      <c r="F14" s="178"/>
      <c r="G14" s="178"/>
      <c r="H14" s="178"/>
      <c r="I14" s="178"/>
      <c r="J14" s="178"/>
      <c r="K14" s="179">
        <f t="shared" si="0"/>
        <v>0</v>
      </c>
      <c r="L14" s="178"/>
      <c r="M14" s="178"/>
      <c r="N14" s="178"/>
      <c r="O14" s="179">
        <f t="shared" si="1"/>
        <v>0</v>
      </c>
      <c r="P14" s="180">
        <f t="shared" si="2"/>
        <v>0</v>
      </c>
    </row>
    <row r="15" spans="2:23">
      <c r="B15" s="176"/>
      <c r="C15" s="177"/>
      <c r="D15" s="177"/>
      <c r="E15" s="178"/>
      <c r="F15" s="178"/>
      <c r="G15" s="178"/>
      <c r="H15" s="178"/>
      <c r="I15" s="178"/>
      <c r="J15" s="178"/>
      <c r="K15" s="179">
        <f t="shared" si="0"/>
        <v>0</v>
      </c>
      <c r="L15" s="178"/>
      <c r="M15" s="178"/>
      <c r="N15" s="178"/>
      <c r="O15" s="179">
        <f t="shared" si="1"/>
        <v>0</v>
      </c>
      <c r="P15" s="180">
        <f t="shared" si="2"/>
        <v>0</v>
      </c>
    </row>
    <row r="16" spans="2:23">
      <c r="B16" s="176"/>
      <c r="C16" s="177"/>
      <c r="D16" s="177"/>
      <c r="E16" s="178"/>
      <c r="F16" s="178"/>
      <c r="G16" s="178"/>
      <c r="H16" s="178"/>
      <c r="I16" s="178"/>
      <c r="J16" s="178"/>
      <c r="K16" s="179">
        <f t="shared" si="0"/>
        <v>0</v>
      </c>
      <c r="L16" s="178"/>
      <c r="M16" s="178"/>
      <c r="N16" s="178"/>
      <c r="O16" s="179">
        <f t="shared" si="1"/>
        <v>0</v>
      </c>
      <c r="P16" s="180">
        <f t="shared" si="2"/>
        <v>0</v>
      </c>
    </row>
    <row r="17" spans="2:16">
      <c r="B17" s="176"/>
      <c r="C17" s="177"/>
      <c r="D17" s="177"/>
      <c r="E17" s="178"/>
      <c r="F17" s="178"/>
      <c r="G17" s="178"/>
      <c r="H17" s="178"/>
      <c r="I17" s="178"/>
      <c r="J17" s="178"/>
      <c r="K17" s="179">
        <f t="shared" si="0"/>
        <v>0</v>
      </c>
      <c r="L17" s="178"/>
      <c r="M17" s="178"/>
      <c r="N17" s="178"/>
      <c r="O17" s="179">
        <f t="shared" si="1"/>
        <v>0</v>
      </c>
      <c r="P17" s="180">
        <f t="shared" si="2"/>
        <v>0</v>
      </c>
    </row>
    <row r="18" spans="2:16">
      <c r="B18" s="176"/>
      <c r="C18" s="177"/>
      <c r="D18" s="177"/>
      <c r="E18" s="178"/>
      <c r="F18" s="178"/>
      <c r="G18" s="178"/>
      <c r="H18" s="178"/>
      <c r="I18" s="178"/>
      <c r="J18" s="178"/>
      <c r="K18" s="179">
        <f t="shared" si="0"/>
        <v>0</v>
      </c>
      <c r="L18" s="178"/>
      <c r="M18" s="178"/>
      <c r="N18" s="178"/>
      <c r="O18" s="179">
        <f t="shared" si="1"/>
        <v>0</v>
      </c>
      <c r="P18" s="180">
        <f t="shared" si="2"/>
        <v>0</v>
      </c>
    </row>
    <row r="19" spans="2:16">
      <c r="B19" s="176"/>
      <c r="C19" s="177"/>
      <c r="D19" s="177"/>
      <c r="E19" s="178"/>
      <c r="F19" s="178"/>
      <c r="G19" s="178"/>
      <c r="H19" s="178"/>
      <c r="I19" s="178"/>
      <c r="J19" s="178"/>
      <c r="K19" s="179">
        <f t="shared" si="0"/>
        <v>0</v>
      </c>
      <c r="L19" s="178"/>
      <c r="M19" s="178"/>
      <c r="N19" s="178"/>
      <c r="O19" s="179">
        <f t="shared" si="1"/>
        <v>0</v>
      </c>
      <c r="P19" s="180">
        <f t="shared" si="2"/>
        <v>0</v>
      </c>
    </row>
    <row r="20" spans="2:16">
      <c r="B20" s="176"/>
      <c r="C20" s="177"/>
      <c r="D20" s="177"/>
      <c r="E20" s="178"/>
      <c r="F20" s="178"/>
      <c r="G20" s="178"/>
      <c r="H20" s="178"/>
      <c r="I20" s="178"/>
      <c r="J20" s="178"/>
      <c r="K20" s="179">
        <f t="shared" si="0"/>
        <v>0</v>
      </c>
      <c r="L20" s="178"/>
      <c r="M20" s="178"/>
      <c r="N20" s="178"/>
      <c r="O20" s="179">
        <f t="shared" si="1"/>
        <v>0</v>
      </c>
      <c r="P20" s="180">
        <f t="shared" si="2"/>
        <v>0</v>
      </c>
    </row>
    <row r="21" spans="2:16">
      <c r="B21" s="176"/>
      <c r="C21" s="177"/>
      <c r="D21" s="177"/>
      <c r="E21" s="178"/>
      <c r="F21" s="178"/>
      <c r="G21" s="178"/>
      <c r="H21" s="178"/>
      <c r="I21" s="178"/>
      <c r="J21" s="178"/>
      <c r="K21" s="179">
        <f t="shared" si="0"/>
        <v>0</v>
      </c>
      <c r="L21" s="178"/>
      <c r="M21" s="178"/>
      <c r="N21" s="178"/>
      <c r="O21" s="179">
        <f t="shared" si="1"/>
        <v>0</v>
      </c>
      <c r="P21" s="180">
        <f t="shared" si="2"/>
        <v>0</v>
      </c>
    </row>
    <row r="22" spans="2:16">
      <c r="B22" s="176"/>
      <c r="C22" s="177"/>
      <c r="D22" s="177"/>
      <c r="E22" s="178"/>
      <c r="F22" s="178"/>
      <c r="G22" s="178"/>
      <c r="H22" s="178"/>
      <c r="I22" s="178"/>
      <c r="J22" s="178"/>
      <c r="K22" s="179">
        <f t="shared" si="0"/>
        <v>0</v>
      </c>
      <c r="L22" s="178"/>
      <c r="M22" s="178"/>
      <c r="N22" s="178"/>
      <c r="O22" s="179">
        <f t="shared" si="1"/>
        <v>0</v>
      </c>
      <c r="P22" s="180">
        <f t="shared" si="2"/>
        <v>0</v>
      </c>
    </row>
    <row r="23" spans="2:16">
      <c r="B23" s="176"/>
      <c r="C23" s="177"/>
      <c r="D23" s="177"/>
      <c r="E23" s="178"/>
      <c r="F23" s="178"/>
      <c r="G23" s="178"/>
      <c r="H23" s="178"/>
      <c r="I23" s="178"/>
      <c r="J23" s="178"/>
      <c r="K23" s="179">
        <f t="shared" si="0"/>
        <v>0</v>
      </c>
      <c r="L23" s="178"/>
      <c r="M23" s="178"/>
      <c r="N23" s="178"/>
      <c r="O23" s="179">
        <f t="shared" si="1"/>
        <v>0</v>
      </c>
      <c r="P23" s="180">
        <f t="shared" si="2"/>
        <v>0</v>
      </c>
    </row>
    <row r="24" spans="2:16">
      <c r="B24" s="176"/>
      <c r="C24" s="177"/>
      <c r="D24" s="177"/>
      <c r="E24" s="178"/>
      <c r="F24" s="178"/>
      <c r="G24" s="178"/>
      <c r="H24" s="178"/>
      <c r="I24" s="178"/>
      <c r="J24" s="178"/>
      <c r="K24" s="179">
        <f t="shared" si="0"/>
        <v>0</v>
      </c>
      <c r="L24" s="178"/>
      <c r="M24" s="178"/>
      <c r="N24" s="178"/>
      <c r="O24" s="179">
        <f t="shared" si="1"/>
        <v>0</v>
      </c>
      <c r="P24" s="180">
        <f t="shared" si="2"/>
        <v>0</v>
      </c>
    </row>
    <row r="25" spans="2:16">
      <c r="B25" s="176"/>
      <c r="C25" s="177"/>
      <c r="D25" s="177"/>
      <c r="E25" s="178"/>
      <c r="F25" s="178"/>
      <c r="G25" s="178"/>
      <c r="H25" s="178"/>
      <c r="I25" s="178"/>
      <c r="J25" s="178"/>
      <c r="K25" s="179">
        <f t="shared" si="0"/>
        <v>0</v>
      </c>
      <c r="L25" s="178"/>
      <c r="M25" s="178"/>
      <c r="N25" s="178"/>
      <c r="O25" s="179">
        <f t="shared" si="1"/>
        <v>0</v>
      </c>
      <c r="P25" s="180">
        <f t="shared" si="2"/>
        <v>0</v>
      </c>
    </row>
    <row r="26" spans="2:16">
      <c r="B26" s="176"/>
      <c r="C26" s="177"/>
      <c r="D26" s="177"/>
      <c r="E26" s="178"/>
      <c r="F26" s="178"/>
      <c r="G26" s="178"/>
      <c r="H26" s="178"/>
      <c r="I26" s="178"/>
      <c r="J26" s="178"/>
      <c r="K26" s="179">
        <f t="shared" si="0"/>
        <v>0</v>
      </c>
      <c r="L26" s="178"/>
      <c r="M26" s="178"/>
      <c r="N26" s="178"/>
      <c r="O26" s="179">
        <f t="shared" si="1"/>
        <v>0</v>
      </c>
      <c r="P26" s="180">
        <f t="shared" si="2"/>
        <v>0</v>
      </c>
    </row>
    <row r="27" spans="2:16">
      <c r="B27" s="176"/>
      <c r="C27" s="177"/>
      <c r="D27" s="177"/>
      <c r="E27" s="178"/>
      <c r="F27" s="178"/>
      <c r="G27" s="178"/>
      <c r="H27" s="178"/>
      <c r="I27" s="178"/>
      <c r="J27" s="178"/>
      <c r="K27" s="179">
        <f t="shared" si="0"/>
        <v>0</v>
      </c>
      <c r="L27" s="178"/>
      <c r="M27" s="178"/>
      <c r="N27" s="178"/>
      <c r="O27" s="179">
        <f t="shared" si="1"/>
        <v>0</v>
      </c>
      <c r="P27" s="180">
        <f t="shared" si="2"/>
        <v>0</v>
      </c>
    </row>
    <row r="28" spans="2:16" ht="15.5" thickBot="1">
      <c r="B28" s="181"/>
      <c r="C28" s="182"/>
      <c r="D28" s="182"/>
      <c r="E28" s="183"/>
      <c r="F28" s="183"/>
      <c r="G28" s="183"/>
      <c r="H28" s="183"/>
      <c r="I28" s="183"/>
      <c r="J28" s="183"/>
      <c r="K28" s="184">
        <f t="shared" si="0"/>
        <v>0</v>
      </c>
      <c r="L28" s="183"/>
      <c r="M28" s="183"/>
      <c r="N28" s="183"/>
      <c r="O28" s="184">
        <f t="shared" si="1"/>
        <v>0</v>
      </c>
      <c r="P28" s="185">
        <f t="shared" si="2"/>
        <v>0</v>
      </c>
    </row>
    <row r="29" spans="2:16" ht="15.5" thickBot="1">
      <c r="B29" s="186" t="s">
        <v>121</v>
      </c>
      <c r="C29" s="187"/>
      <c r="D29" s="188"/>
      <c r="E29" s="189">
        <f>SUM(E8:E28)</f>
        <v>0</v>
      </c>
      <c r="F29" s="189">
        <f>SUM(F8:F28)</f>
        <v>0</v>
      </c>
      <c r="G29" s="189">
        <f>SUM(G8:G28)</f>
        <v>0</v>
      </c>
      <c r="H29" s="189">
        <f>SUM(H8:H28)</f>
        <v>0</v>
      </c>
      <c r="I29" s="189">
        <f>SUM(I8:I28)</f>
        <v>0</v>
      </c>
      <c r="J29" s="188"/>
      <c r="K29" s="190">
        <f t="shared" ref="K29:P29" si="3">SUM(K8:K28)</f>
        <v>0</v>
      </c>
      <c r="L29" s="189">
        <f t="shared" si="3"/>
        <v>0</v>
      </c>
      <c r="M29" s="189">
        <f t="shared" si="3"/>
        <v>0</v>
      </c>
      <c r="N29" s="189">
        <f t="shared" si="3"/>
        <v>0</v>
      </c>
      <c r="O29" s="190">
        <f t="shared" si="3"/>
        <v>0</v>
      </c>
      <c r="P29" s="191">
        <f t="shared" si="3"/>
        <v>0</v>
      </c>
    </row>
    <row r="31" spans="2:16" ht="15.5" thickBot="1"/>
    <row r="32" spans="2:16" ht="19.5" customHeight="1" thickBot="1">
      <c r="B32" s="259" t="s">
        <v>220</v>
      </c>
      <c r="C32" s="259"/>
      <c r="D32" s="259"/>
      <c r="E32" s="259"/>
      <c r="F32" s="259"/>
      <c r="G32" s="259"/>
      <c r="H32" s="259"/>
      <c r="I32" s="259"/>
      <c r="J32" s="259"/>
      <c r="K32" s="259"/>
      <c r="L32" s="259"/>
      <c r="M32" s="259"/>
      <c r="N32" s="259"/>
      <c r="O32" s="259"/>
      <c r="P32" s="259"/>
    </row>
    <row r="33" spans="2:16" ht="9" customHeight="1" thickBot="1"/>
    <row r="34" spans="2:16" ht="15" customHeight="1" thickBot="1">
      <c r="B34" s="285" t="s">
        <v>48</v>
      </c>
      <c r="C34" s="286" t="s">
        <v>38</v>
      </c>
      <c r="D34" s="286" t="s">
        <v>52</v>
      </c>
      <c r="E34" s="286" t="s">
        <v>108</v>
      </c>
      <c r="F34" s="286" t="s">
        <v>134</v>
      </c>
      <c r="G34" s="286" t="s">
        <v>110</v>
      </c>
      <c r="H34" s="286" t="s">
        <v>135</v>
      </c>
      <c r="I34" s="287" t="s">
        <v>111</v>
      </c>
      <c r="J34" s="287"/>
      <c r="K34" s="286" t="s">
        <v>136</v>
      </c>
      <c r="L34" s="286" t="s">
        <v>137</v>
      </c>
      <c r="M34" s="286" t="s">
        <v>138</v>
      </c>
      <c r="N34" s="286" t="s">
        <v>139</v>
      </c>
      <c r="O34" s="286" t="s">
        <v>142</v>
      </c>
      <c r="P34" s="284" t="s">
        <v>143</v>
      </c>
    </row>
    <row r="35" spans="2:16" ht="45" thickBot="1">
      <c r="B35" s="285"/>
      <c r="C35" s="286"/>
      <c r="D35" s="286"/>
      <c r="E35" s="286"/>
      <c r="F35" s="286"/>
      <c r="G35" s="286"/>
      <c r="H35" s="286"/>
      <c r="I35" s="169" t="s">
        <v>119</v>
      </c>
      <c r="J35" s="169" t="s">
        <v>120</v>
      </c>
      <c r="K35" s="286"/>
      <c r="L35" s="286"/>
      <c r="M35" s="286"/>
      <c r="N35" s="286"/>
      <c r="O35" s="286"/>
      <c r="P35" s="284"/>
    </row>
    <row r="36" spans="2:16">
      <c r="B36" s="171"/>
      <c r="C36" s="172"/>
      <c r="D36" s="172"/>
      <c r="E36" s="173"/>
      <c r="F36" s="173"/>
      <c r="G36" s="173"/>
      <c r="H36" s="173"/>
      <c r="I36" s="173"/>
      <c r="J36" s="173"/>
      <c r="K36" s="174">
        <f t="shared" ref="K36:K67" si="4">(E36*10)+(F36*20)+(G36*25)+(H36*1000)+(I36*J36)</f>
        <v>0</v>
      </c>
      <c r="L36" s="173"/>
      <c r="M36" s="173"/>
      <c r="N36" s="173"/>
      <c r="O36" s="174">
        <f t="shared" ref="O36:O67" si="5">(L36*10)+(M36*20)+(N36*25)</f>
        <v>0</v>
      </c>
      <c r="P36" s="175">
        <f t="shared" ref="P36:P67" si="6">K36-O36</f>
        <v>0</v>
      </c>
    </row>
    <row r="37" spans="2:16">
      <c r="B37" s="176"/>
      <c r="C37" s="177"/>
      <c r="D37" s="177"/>
      <c r="E37" s="178"/>
      <c r="F37" s="178"/>
      <c r="G37" s="178"/>
      <c r="H37" s="178"/>
      <c r="I37" s="178"/>
      <c r="J37" s="178"/>
      <c r="K37" s="174">
        <f t="shared" si="4"/>
        <v>0</v>
      </c>
      <c r="L37" s="178"/>
      <c r="M37" s="178"/>
      <c r="N37" s="178"/>
      <c r="O37" s="174">
        <f t="shared" si="5"/>
        <v>0</v>
      </c>
      <c r="P37" s="175">
        <f t="shared" si="6"/>
        <v>0</v>
      </c>
    </row>
    <row r="38" spans="2:16">
      <c r="B38" s="176"/>
      <c r="C38" s="177"/>
      <c r="D38" s="177"/>
      <c r="E38" s="178"/>
      <c r="F38" s="178"/>
      <c r="G38" s="178"/>
      <c r="H38" s="178"/>
      <c r="I38" s="178"/>
      <c r="J38" s="178"/>
      <c r="K38" s="174">
        <f t="shared" si="4"/>
        <v>0</v>
      </c>
      <c r="L38" s="178"/>
      <c r="M38" s="178"/>
      <c r="N38" s="178"/>
      <c r="O38" s="174">
        <f t="shared" si="5"/>
        <v>0</v>
      </c>
      <c r="P38" s="175">
        <f t="shared" si="6"/>
        <v>0</v>
      </c>
    </row>
    <row r="39" spans="2:16">
      <c r="B39" s="176"/>
      <c r="C39" s="177"/>
      <c r="D39" s="177"/>
      <c r="E39" s="178"/>
      <c r="F39" s="178"/>
      <c r="G39" s="178"/>
      <c r="H39" s="178"/>
      <c r="I39" s="178"/>
      <c r="J39" s="178"/>
      <c r="K39" s="174">
        <f t="shared" si="4"/>
        <v>0</v>
      </c>
      <c r="L39" s="178"/>
      <c r="M39" s="178"/>
      <c r="N39" s="178"/>
      <c r="O39" s="174">
        <f t="shared" si="5"/>
        <v>0</v>
      </c>
      <c r="P39" s="175">
        <f t="shared" si="6"/>
        <v>0</v>
      </c>
    </row>
    <row r="40" spans="2:16">
      <c r="B40" s="176"/>
      <c r="C40" s="177"/>
      <c r="D40" s="177"/>
      <c r="E40" s="178"/>
      <c r="F40" s="178"/>
      <c r="G40" s="178"/>
      <c r="H40" s="178"/>
      <c r="I40" s="178"/>
      <c r="J40" s="178"/>
      <c r="K40" s="174">
        <f t="shared" si="4"/>
        <v>0</v>
      </c>
      <c r="L40" s="178"/>
      <c r="M40" s="178"/>
      <c r="N40" s="178"/>
      <c r="O40" s="174">
        <f t="shared" si="5"/>
        <v>0</v>
      </c>
      <c r="P40" s="175">
        <f t="shared" si="6"/>
        <v>0</v>
      </c>
    </row>
    <row r="41" spans="2:16">
      <c r="B41" s="176"/>
      <c r="C41" s="177"/>
      <c r="D41" s="177"/>
      <c r="E41" s="178"/>
      <c r="F41" s="178"/>
      <c r="G41" s="178"/>
      <c r="H41" s="178"/>
      <c r="I41" s="178"/>
      <c r="J41" s="178"/>
      <c r="K41" s="174">
        <f t="shared" si="4"/>
        <v>0</v>
      </c>
      <c r="L41" s="178"/>
      <c r="M41" s="178"/>
      <c r="N41" s="178"/>
      <c r="O41" s="174">
        <f t="shared" si="5"/>
        <v>0</v>
      </c>
      <c r="P41" s="175">
        <f t="shared" si="6"/>
        <v>0</v>
      </c>
    </row>
    <row r="42" spans="2:16">
      <c r="B42" s="176"/>
      <c r="C42" s="177"/>
      <c r="D42" s="177"/>
      <c r="E42" s="178"/>
      <c r="F42" s="178"/>
      <c r="G42" s="178"/>
      <c r="H42" s="178"/>
      <c r="I42" s="178"/>
      <c r="J42" s="178"/>
      <c r="K42" s="174">
        <f t="shared" si="4"/>
        <v>0</v>
      </c>
      <c r="L42" s="178"/>
      <c r="M42" s="178"/>
      <c r="N42" s="178"/>
      <c r="O42" s="174">
        <f t="shared" si="5"/>
        <v>0</v>
      </c>
      <c r="P42" s="175">
        <f t="shared" si="6"/>
        <v>0</v>
      </c>
    </row>
    <row r="43" spans="2:16">
      <c r="B43" s="176"/>
      <c r="C43" s="177"/>
      <c r="D43" s="177"/>
      <c r="E43" s="178"/>
      <c r="F43" s="178"/>
      <c r="G43" s="178"/>
      <c r="H43" s="178"/>
      <c r="I43" s="178"/>
      <c r="J43" s="178"/>
      <c r="K43" s="174">
        <f t="shared" si="4"/>
        <v>0</v>
      </c>
      <c r="L43" s="178"/>
      <c r="M43" s="178"/>
      <c r="N43" s="178"/>
      <c r="O43" s="174">
        <f t="shared" si="5"/>
        <v>0</v>
      </c>
      <c r="P43" s="175">
        <f t="shared" si="6"/>
        <v>0</v>
      </c>
    </row>
    <row r="44" spans="2:16">
      <c r="B44" s="176"/>
      <c r="C44" s="177"/>
      <c r="D44" s="177"/>
      <c r="E44" s="178"/>
      <c r="F44" s="178"/>
      <c r="G44" s="178"/>
      <c r="H44" s="178"/>
      <c r="I44" s="178"/>
      <c r="J44" s="178"/>
      <c r="K44" s="174">
        <f t="shared" si="4"/>
        <v>0</v>
      </c>
      <c r="L44" s="178"/>
      <c r="M44" s="178"/>
      <c r="N44" s="178"/>
      <c r="O44" s="174">
        <f t="shared" si="5"/>
        <v>0</v>
      </c>
      <c r="P44" s="175">
        <f t="shared" si="6"/>
        <v>0</v>
      </c>
    </row>
    <row r="45" spans="2:16">
      <c r="B45" s="176"/>
      <c r="C45" s="177"/>
      <c r="D45" s="177"/>
      <c r="E45" s="178"/>
      <c r="F45" s="178"/>
      <c r="G45" s="178"/>
      <c r="H45" s="178"/>
      <c r="I45" s="178"/>
      <c r="J45" s="178"/>
      <c r="K45" s="174">
        <f t="shared" si="4"/>
        <v>0</v>
      </c>
      <c r="L45" s="178"/>
      <c r="M45" s="178"/>
      <c r="N45" s="178"/>
      <c r="O45" s="174">
        <f t="shared" si="5"/>
        <v>0</v>
      </c>
      <c r="P45" s="175">
        <f t="shared" si="6"/>
        <v>0</v>
      </c>
    </row>
    <row r="46" spans="2:16">
      <c r="B46" s="176"/>
      <c r="C46" s="177"/>
      <c r="D46" s="177"/>
      <c r="E46" s="178"/>
      <c r="F46" s="178"/>
      <c r="G46" s="178"/>
      <c r="H46" s="178"/>
      <c r="I46" s="178"/>
      <c r="J46" s="178"/>
      <c r="K46" s="174">
        <f t="shared" si="4"/>
        <v>0</v>
      </c>
      <c r="L46" s="178"/>
      <c r="M46" s="178"/>
      <c r="N46" s="178"/>
      <c r="O46" s="174">
        <f t="shared" si="5"/>
        <v>0</v>
      </c>
      <c r="P46" s="175">
        <f t="shared" si="6"/>
        <v>0</v>
      </c>
    </row>
    <row r="47" spans="2:16">
      <c r="B47" s="176"/>
      <c r="C47" s="177"/>
      <c r="D47" s="177"/>
      <c r="E47" s="178"/>
      <c r="F47" s="178"/>
      <c r="G47" s="178"/>
      <c r="H47" s="178"/>
      <c r="I47" s="178"/>
      <c r="J47" s="178"/>
      <c r="K47" s="174">
        <f t="shared" si="4"/>
        <v>0</v>
      </c>
      <c r="L47" s="178"/>
      <c r="M47" s="178"/>
      <c r="N47" s="178"/>
      <c r="O47" s="174">
        <f t="shared" si="5"/>
        <v>0</v>
      </c>
      <c r="P47" s="175">
        <f t="shared" si="6"/>
        <v>0</v>
      </c>
    </row>
    <row r="48" spans="2:16">
      <c r="B48" s="176"/>
      <c r="C48" s="177"/>
      <c r="D48" s="177"/>
      <c r="E48" s="178"/>
      <c r="F48" s="178"/>
      <c r="G48" s="178"/>
      <c r="H48" s="178"/>
      <c r="I48" s="178"/>
      <c r="J48" s="178"/>
      <c r="K48" s="174">
        <f t="shared" si="4"/>
        <v>0</v>
      </c>
      <c r="L48" s="178"/>
      <c r="M48" s="178"/>
      <c r="N48" s="178"/>
      <c r="O48" s="174">
        <f t="shared" si="5"/>
        <v>0</v>
      </c>
      <c r="P48" s="175">
        <f t="shared" si="6"/>
        <v>0</v>
      </c>
    </row>
    <row r="49" spans="2:16">
      <c r="B49" s="176"/>
      <c r="C49" s="177"/>
      <c r="D49" s="177"/>
      <c r="E49" s="178"/>
      <c r="F49" s="178"/>
      <c r="G49" s="178"/>
      <c r="H49" s="178"/>
      <c r="I49" s="178"/>
      <c r="J49" s="178"/>
      <c r="K49" s="174">
        <f t="shared" si="4"/>
        <v>0</v>
      </c>
      <c r="L49" s="178"/>
      <c r="M49" s="178"/>
      <c r="N49" s="178"/>
      <c r="O49" s="174">
        <f t="shared" si="5"/>
        <v>0</v>
      </c>
      <c r="P49" s="175">
        <f t="shared" si="6"/>
        <v>0</v>
      </c>
    </row>
    <row r="50" spans="2:16">
      <c r="B50" s="176"/>
      <c r="C50" s="177"/>
      <c r="D50" s="177"/>
      <c r="E50" s="178"/>
      <c r="F50" s="178"/>
      <c r="G50" s="178"/>
      <c r="H50" s="178"/>
      <c r="I50" s="178"/>
      <c r="J50" s="178"/>
      <c r="K50" s="174">
        <f t="shared" si="4"/>
        <v>0</v>
      </c>
      <c r="L50" s="178"/>
      <c r="M50" s="178"/>
      <c r="N50" s="178"/>
      <c r="O50" s="174">
        <f t="shared" si="5"/>
        <v>0</v>
      </c>
      <c r="P50" s="175">
        <f t="shared" si="6"/>
        <v>0</v>
      </c>
    </row>
    <row r="51" spans="2:16">
      <c r="B51" s="176"/>
      <c r="C51" s="177"/>
      <c r="D51" s="177"/>
      <c r="E51" s="178"/>
      <c r="F51" s="178"/>
      <c r="G51" s="178"/>
      <c r="H51" s="178"/>
      <c r="I51" s="178"/>
      <c r="J51" s="178"/>
      <c r="K51" s="174">
        <f t="shared" si="4"/>
        <v>0</v>
      </c>
      <c r="L51" s="178"/>
      <c r="M51" s="178"/>
      <c r="N51" s="178"/>
      <c r="O51" s="174">
        <f t="shared" si="5"/>
        <v>0</v>
      </c>
      <c r="P51" s="175">
        <f t="shared" si="6"/>
        <v>0</v>
      </c>
    </row>
    <row r="52" spans="2:16">
      <c r="B52" s="176"/>
      <c r="C52" s="177"/>
      <c r="D52" s="177"/>
      <c r="E52" s="178"/>
      <c r="F52" s="178"/>
      <c r="G52" s="178"/>
      <c r="H52" s="178"/>
      <c r="I52" s="178"/>
      <c r="J52" s="178"/>
      <c r="K52" s="174">
        <f t="shared" si="4"/>
        <v>0</v>
      </c>
      <c r="L52" s="178"/>
      <c r="M52" s="178"/>
      <c r="N52" s="178"/>
      <c r="O52" s="174">
        <f t="shared" si="5"/>
        <v>0</v>
      </c>
      <c r="P52" s="175">
        <f t="shared" si="6"/>
        <v>0</v>
      </c>
    </row>
    <row r="53" spans="2:16">
      <c r="B53" s="176"/>
      <c r="C53" s="177"/>
      <c r="D53" s="177"/>
      <c r="E53" s="178"/>
      <c r="F53" s="178"/>
      <c r="G53" s="178"/>
      <c r="H53" s="178"/>
      <c r="I53" s="178"/>
      <c r="J53" s="178"/>
      <c r="K53" s="174">
        <f t="shared" si="4"/>
        <v>0</v>
      </c>
      <c r="L53" s="178"/>
      <c r="M53" s="178"/>
      <c r="N53" s="178"/>
      <c r="O53" s="174">
        <f t="shared" si="5"/>
        <v>0</v>
      </c>
      <c r="P53" s="175">
        <f t="shared" si="6"/>
        <v>0</v>
      </c>
    </row>
    <row r="54" spans="2:16">
      <c r="B54" s="176"/>
      <c r="C54" s="177"/>
      <c r="D54" s="177"/>
      <c r="E54" s="178"/>
      <c r="F54" s="178"/>
      <c r="G54" s="178"/>
      <c r="H54" s="178"/>
      <c r="I54" s="178"/>
      <c r="J54" s="178"/>
      <c r="K54" s="174">
        <f t="shared" si="4"/>
        <v>0</v>
      </c>
      <c r="L54" s="178"/>
      <c r="M54" s="178"/>
      <c r="N54" s="178"/>
      <c r="O54" s="174">
        <f t="shared" si="5"/>
        <v>0</v>
      </c>
      <c r="P54" s="175">
        <f t="shared" si="6"/>
        <v>0</v>
      </c>
    </row>
    <row r="55" spans="2:16">
      <c r="B55" s="176"/>
      <c r="C55" s="177"/>
      <c r="D55" s="177"/>
      <c r="E55" s="178"/>
      <c r="F55" s="178"/>
      <c r="G55" s="178"/>
      <c r="H55" s="178"/>
      <c r="I55" s="178"/>
      <c r="J55" s="178"/>
      <c r="K55" s="174">
        <f t="shared" si="4"/>
        <v>0</v>
      </c>
      <c r="L55" s="178"/>
      <c r="M55" s="178"/>
      <c r="N55" s="178"/>
      <c r="O55" s="174">
        <f t="shared" si="5"/>
        <v>0</v>
      </c>
      <c r="P55" s="175">
        <f t="shared" si="6"/>
        <v>0</v>
      </c>
    </row>
    <row r="56" spans="2:16">
      <c r="B56" s="176"/>
      <c r="C56" s="177"/>
      <c r="D56" s="177"/>
      <c r="E56" s="178"/>
      <c r="F56" s="178"/>
      <c r="G56" s="178"/>
      <c r="H56" s="178"/>
      <c r="I56" s="178"/>
      <c r="J56" s="178"/>
      <c r="K56" s="174">
        <f t="shared" si="4"/>
        <v>0</v>
      </c>
      <c r="L56" s="178"/>
      <c r="M56" s="178"/>
      <c r="N56" s="178"/>
      <c r="O56" s="174">
        <f t="shared" si="5"/>
        <v>0</v>
      </c>
      <c r="P56" s="175">
        <f t="shared" si="6"/>
        <v>0</v>
      </c>
    </row>
    <row r="57" spans="2:16">
      <c r="B57" s="176"/>
      <c r="C57" s="177"/>
      <c r="D57" s="177"/>
      <c r="E57" s="178"/>
      <c r="F57" s="178"/>
      <c r="G57" s="178"/>
      <c r="H57" s="178"/>
      <c r="I57" s="178"/>
      <c r="J57" s="178"/>
      <c r="K57" s="174">
        <f t="shared" si="4"/>
        <v>0</v>
      </c>
      <c r="L57" s="178"/>
      <c r="M57" s="178"/>
      <c r="N57" s="178"/>
      <c r="O57" s="174">
        <f t="shared" si="5"/>
        <v>0</v>
      </c>
      <c r="P57" s="175">
        <f t="shared" si="6"/>
        <v>0</v>
      </c>
    </row>
    <row r="58" spans="2:16">
      <c r="B58" s="176"/>
      <c r="C58" s="177"/>
      <c r="D58" s="177"/>
      <c r="E58" s="178"/>
      <c r="F58" s="178"/>
      <c r="G58" s="178"/>
      <c r="H58" s="178"/>
      <c r="I58" s="178"/>
      <c r="J58" s="178"/>
      <c r="K58" s="174">
        <f t="shared" si="4"/>
        <v>0</v>
      </c>
      <c r="L58" s="178"/>
      <c r="M58" s="178"/>
      <c r="N58" s="178"/>
      <c r="O58" s="174">
        <f t="shared" si="5"/>
        <v>0</v>
      </c>
      <c r="P58" s="175">
        <f t="shared" si="6"/>
        <v>0</v>
      </c>
    </row>
    <row r="59" spans="2:16">
      <c r="B59" s="176"/>
      <c r="C59" s="177"/>
      <c r="D59" s="177"/>
      <c r="E59" s="178"/>
      <c r="F59" s="178"/>
      <c r="G59" s="178"/>
      <c r="H59" s="178"/>
      <c r="I59" s="178"/>
      <c r="J59" s="178"/>
      <c r="K59" s="174">
        <f t="shared" si="4"/>
        <v>0</v>
      </c>
      <c r="L59" s="178"/>
      <c r="M59" s="178"/>
      <c r="N59" s="178"/>
      <c r="O59" s="174">
        <f t="shared" si="5"/>
        <v>0</v>
      </c>
      <c r="P59" s="175">
        <f t="shared" si="6"/>
        <v>0</v>
      </c>
    </row>
    <row r="60" spans="2:16">
      <c r="B60" s="176"/>
      <c r="C60" s="177"/>
      <c r="D60" s="177"/>
      <c r="E60" s="178"/>
      <c r="F60" s="178"/>
      <c r="G60" s="178"/>
      <c r="H60" s="178"/>
      <c r="I60" s="178"/>
      <c r="J60" s="178"/>
      <c r="K60" s="174">
        <f t="shared" si="4"/>
        <v>0</v>
      </c>
      <c r="L60" s="178"/>
      <c r="M60" s="178"/>
      <c r="N60" s="178"/>
      <c r="O60" s="174">
        <f t="shared" si="5"/>
        <v>0</v>
      </c>
      <c r="P60" s="175">
        <f t="shared" si="6"/>
        <v>0</v>
      </c>
    </row>
    <row r="61" spans="2:16">
      <c r="B61" s="176"/>
      <c r="C61" s="177"/>
      <c r="D61" s="177"/>
      <c r="E61" s="178"/>
      <c r="F61" s="178"/>
      <c r="G61" s="178"/>
      <c r="H61" s="178"/>
      <c r="I61" s="178"/>
      <c r="J61" s="178"/>
      <c r="K61" s="174">
        <f t="shared" si="4"/>
        <v>0</v>
      </c>
      <c r="L61" s="178"/>
      <c r="M61" s="178"/>
      <c r="N61" s="178"/>
      <c r="O61" s="174">
        <f t="shared" si="5"/>
        <v>0</v>
      </c>
      <c r="P61" s="175">
        <f t="shared" si="6"/>
        <v>0</v>
      </c>
    </row>
    <row r="62" spans="2:16">
      <c r="B62" s="176"/>
      <c r="C62" s="177"/>
      <c r="D62" s="177"/>
      <c r="E62" s="178"/>
      <c r="F62" s="178"/>
      <c r="G62" s="178"/>
      <c r="H62" s="178"/>
      <c r="I62" s="178"/>
      <c r="J62" s="178"/>
      <c r="K62" s="174">
        <f t="shared" si="4"/>
        <v>0</v>
      </c>
      <c r="L62" s="178"/>
      <c r="M62" s="178"/>
      <c r="N62" s="178"/>
      <c r="O62" s="174">
        <f t="shared" si="5"/>
        <v>0</v>
      </c>
      <c r="P62" s="175">
        <f t="shared" si="6"/>
        <v>0</v>
      </c>
    </row>
    <row r="63" spans="2:16">
      <c r="B63" s="176"/>
      <c r="C63" s="177"/>
      <c r="D63" s="177"/>
      <c r="E63" s="178"/>
      <c r="F63" s="178"/>
      <c r="G63" s="178"/>
      <c r="H63" s="178"/>
      <c r="I63" s="178"/>
      <c r="J63" s="178"/>
      <c r="K63" s="174">
        <f t="shared" si="4"/>
        <v>0</v>
      </c>
      <c r="L63" s="178"/>
      <c r="M63" s="178"/>
      <c r="N63" s="178"/>
      <c r="O63" s="174">
        <f t="shared" si="5"/>
        <v>0</v>
      </c>
      <c r="P63" s="175">
        <f t="shared" si="6"/>
        <v>0</v>
      </c>
    </row>
    <row r="64" spans="2:16">
      <c r="B64" s="176"/>
      <c r="C64" s="177"/>
      <c r="D64" s="177"/>
      <c r="E64" s="178"/>
      <c r="F64" s="178"/>
      <c r="G64" s="178"/>
      <c r="H64" s="178"/>
      <c r="I64" s="178"/>
      <c r="J64" s="178"/>
      <c r="K64" s="174">
        <f t="shared" si="4"/>
        <v>0</v>
      </c>
      <c r="L64" s="178"/>
      <c r="M64" s="178"/>
      <c r="N64" s="178"/>
      <c r="O64" s="174">
        <f t="shared" si="5"/>
        <v>0</v>
      </c>
      <c r="P64" s="175">
        <f t="shared" si="6"/>
        <v>0</v>
      </c>
    </row>
    <row r="65" spans="2:16">
      <c r="B65" s="176"/>
      <c r="C65" s="177"/>
      <c r="D65" s="177"/>
      <c r="E65" s="178"/>
      <c r="F65" s="178"/>
      <c r="G65" s="178"/>
      <c r="H65" s="178"/>
      <c r="I65" s="178"/>
      <c r="J65" s="178"/>
      <c r="K65" s="174">
        <f t="shared" si="4"/>
        <v>0</v>
      </c>
      <c r="L65" s="178"/>
      <c r="M65" s="178"/>
      <c r="N65" s="178"/>
      <c r="O65" s="174">
        <f t="shared" si="5"/>
        <v>0</v>
      </c>
      <c r="P65" s="175">
        <f t="shared" si="6"/>
        <v>0</v>
      </c>
    </row>
    <row r="66" spans="2:16">
      <c r="B66" s="176"/>
      <c r="C66" s="177"/>
      <c r="D66" s="177"/>
      <c r="E66" s="178"/>
      <c r="F66" s="178"/>
      <c r="G66" s="178"/>
      <c r="H66" s="178"/>
      <c r="I66" s="178"/>
      <c r="J66" s="178"/>
      <c r="K66" s="174">
        <f t="shared" si="4"/>
        <v>0</v>
      </c>
      <c r="L66" s="178"/>
      <c r="M66" s="178"/>
      <c r="N66" s="178"/>
      <c r="O66" s="174">
        <f t="shared" si="5"/>
        <v>0</v>
      </c>
      <c r="P66" s="175">
        <f t="shared" si="6"/>
        <v>0</v>
      </c>
    </row>
    <row r="67" spans="2:16">
      <c r="B67" s="176"/>
      <c r="C67" s="177"/>
      <c r="D67" s="177"/>
      <c r="E67" s="178"/>
      <c r="F67" s="178"/>
      <c r="G67" s="178"/>
      <c r="H67" s="178"/>
      <c r="I67" s="178"/>
      <c r="J67" s="178"/>
      <c r="K67" s="174">
        <f t="shared" si="4"/>
        <v>0</v>
      </c>
      <c r="L67" s="178"/>
      <c r="M67" s="178"/>
      <c r="N67" s="178"/>
      <c r="O67" s="174">
        <f t="shared" si="5"/>
        <v>0</v>
      </c>
      <c r="P67" s="175">
        <f t="shared" si="6"/>
        <v>0</v>
      </c>
    </row>
    <row r="68" spans="2:16">
      <c r="B68" s="176"/>
      <c r="C68" s="177"/>
      <c r="D68" s="177"/>
      <c r="E68" s="178"/>
      <c r="F68" s="178"/>
      <c r="G68" s="178"/>
      <c r="H68" s="178"/>
      <c r="I68" s="178"/>
      <c r="J68" s="178"/>
      <c r="K68" s="174">
        <f t="shared" ref="K68:K99" si="7">(E68*10)+(F68*20)+(G68*25)+(H68*1000)+(I68*J68)</f>
        <v>0</v>
      </c>
      <c r="L68" s="178"/>
      <c r="M68" s="178"/>
      <c r="N68" s="178"/>
      <c r="O68" s="174">
        <f t="shared" ref="O68:O99" si="8">(L68*10)+(M68*20)+(N68*25)</f>
        <v>0</v>
      </c>
      <c r="P68" s="175">
        <f t="shared" ref="P68:P99" si="9">K68-O68</f>
        <v>0</v>
      </c>
    </row>
    <row r="69" spans="2:16">
      <c r="B69" s="176"/>
      <c r="C69" s="177"/>
      <c r="D69" s="177"/>
      <c r="E69" s="178"/>
      <c r="F69" s="178"/>
      <c r="G69" s="178"/>
      <c r="H69" s="178"/>
      <c r="I69" s="178"/>
      <c r="J69" s="178"/>
      <c r="K69" s="174">
        <f t="shared" si="7"/>
        <v>0</v>
      </c>
      <c r="L69" s="178"/>
      <c r="M69" s="178"/>
      <c r="N69" s="178"/>
      <c r="O69" s="174">
        <f t="shared" si="8"/>
        <v>0</v>
      </c>
      <c r="P69" s="175">
        <f t="shared" si="9"/>
        <v>0</v>
      </c>
    </row>
    <row r="70" spans="2:16">
      <c r="B70" s="176"/>
      <c r="C70" s="177"/>
      <c r="D70" s="177"/>
      <c r="E70" s="178"/>
      <c r="F70" s="178"/>
      <c r="G70" s="178"/>
      <c r="H70" s="178"/>
      <c r="I70" s="178"/>
      <c r="J70" s="178"/>
      <c r="K70" s="174">
        <f t="shared" si="7"/>
        <v>0</v>
      </c>
      <c r="L70" s="178"/>
      <c r="M70" s="178"/>
      <c r="N70" s="178"/>
      <c r="O70" s="174">
        <f t="shared" si="8"/>
        <v>0</v>
      </c>
      <c r="P70" s="175">
        <f t="shared" si="9"/>
        <v>0</v>
      </c>
    </row>
    <row r="71" spans="2:16">
      <c r="B71" s="176"/>
      <c r="C71" s="177"/>
      <c r="D71" s="177"/>
      <c r="E71" s="178"/>
      <c r="F71" s="178"/>
      <c r="G71" s="178"/>
      <c r="H71" s="178"/>
      <c r="I71" s="178"/>
      <c r="J71" s="178"/>
      <c r="K71" s="174">
        <f t="shared" si="7"/>
        <v>0</v>
      </c>
      <c r="L71" s="178"/>
      <c r="M71" s="178"/>
      <c r="N71" s="178"/>
      <c r="O71" s="174">
        <f t="shared" si="8"/>
        <v>0</v>
      </c>
      <c r="P71" s="175">
        <f t="shared" si="9"/>
        <v>0</v>
      </c>
    </row>
    <row r="72" spans="2:16">
      <c r="B72" s="176"/>
      <c r="C72" s="177"/>
      <c r="D72" s="177"/>
      <c r="E72" s="178"/>
      <c r="F72" s="178"/>
      <c r="G72" s="178"/>
      <c r="H72" s="178"/>
      <c r="I72" s="178"/>
      <c r="J72" s="178"/>
      <c r="K72" s="174">
        <f t="shared" si="7"/>
        <v>0</v>
      </c>
      <c r="L72" s="178"/>
      <c r="M72" s="178"/>
      <c r="N72" s="178"/>
      <c r="O72" s="174">
        <f t="shared" si="8"/>
        <v>0</v>
      </c>
      <c r="P72" s="175">
        <f t="shared" si="9"/>
        <v>0</v>
      </c>
    </row>
    <row r="73" spans="2:16">
      <c r="B73" s="176"/>
      <c r="C73" s="177"/>
      <c r="D73" s="177"/>
      <c r="E73" s="178"/>
      <c r="F73" s="178"/>
      <c r="G73" s="178"/>
      <c r="H73" s="178"/>
      <c r="I73" s="178"/>
      <c r="J73" s="178"/>
      <c r="K73" s="174">
        <f t="shared" si="7"/>
        <v>0</v>
      </c>
      <c r="L73" s="178"/>
      <c r="M73" s="178"/>
      <c r="N73" s="178"/>
      <c r="O73" s="174">
        <f t="shared" si="8"/>
        <v>0</v>
      </c>
      <c r="P73" s="175">
        <f t="shared" si="9"/>
        <v>0</v>
      </c>
    </row>
    <row r="74" spans="2:16">
      <c r="B74" s="176"/>
      <c r="C74" s="177"/>
      <c r="D74" s="177"/>
      <c r="E74" s="178"/>
      <c r="F74" s="178"/>
      <c r="G74" s="178"/>
      <c r="H74" s="178"/>
      <c r="I74" s="178"/>
      <c r="J74" s="178"/>
      <c r="K74" s="174">
        <f t="shared" si="7"/>
        <v>0</v>
      </c>
      <c r="L74" s="178"/>
      <c r="M74" s="178"/>
      <c r="N74" s="178"/>
      <c r="O74" s="174">
        <f t="shared" si="8"/>
        <v>0</v>
      </c>
      <c r="P74" s="175">
        <f t="shared" si="9"/>
        <v>0</v>
      </c>
    </row>
    <row r="75" spans="2:16">
      <c r="B75" s="176"/>
      <c r="C75" s="177"/>
      <c r="D75" s="177"/>
      <c r="E75" s="178"/>
      <c r="F75" s="178"/>
      <c r="G75" s="178"/>
      <c r="H75" s="178"/>
      <c r="I75" s="178"/>
      <c r="J75" s="178"/>
      <c r="K75" s="174">
        <f t="shared" si="7"/>
        <v>0</v>
      </c>
      <c r="L75" s="178"/>
      <c r="M75" s="178"/>
      <c r="N75" s="178"/>
      <c r="O75" s="174">
        <f t="shared" si="8"/>
        <v>0</v>
      </c>
      <c r="P75" s="175">
        <f t="shared" si="9"/>
        <v>0</v>
      </c>
    </row>
    <row r="76" spans="2:16">
      <c r="B76" s="176"/>
      <c r="C76" s="177"/>
      <c r="D76" s="177"/>
      <c r="E76" s="178"/>
      <c r="F76" s="178"/>
      <c r="G76" s="178"/>
      <c r="H76" s="178"/>
      <c r="I76" s="178"/>
      <c r="J76" s="178"/>
      <c r="K76" s="174">
        <f t="shared" si="7"/>
        <v>0</v>
      </c>
      <c r="L76" s="178"/>
      <c r="M76" s="178"/>
      <c r="N76" s="178"/>
      <c r="O76" s="174">
        <f t="shared" si="8"/>
        <v>0</v>
      </c>
      <c r="P76" s="175">
        <f t="shared" si="9"/>
        <v>0</v>
      </c>
    </row>
    <row r="77" spans="2:16">
      <c r="B77" s="176"/>
      <c r="C77" s="177"/>
      <c r="D77" s="177"/>
      <c r="E77" s="178"/>
      <c r="F77" s="178"/>
      <c r="G77" s="178"/>
      <c r="H77" s="178"/>
      <c r="I77" s="178"/>
      <c r="J77" s="178"/>
      <c r="K77" s="174">
        <f t="shared" si="7"/>
        <v>0</v>
      </c>
      <c r="L77" s="178"/>
      <c r="M77" s="178"/>
      <c r="N77" s="178"/>
      <c r="O77" s="174">
        <f t="shared" si="8"/>
        <v>0</v>
      </c>
      <c r="P77" s="175">
        <f t="shared" si="9"/>
        <v>0</v>
      </c>
    </row>
    <row r="78" spans="2:16">
      <c r="B78" s="176"/>
      <c r="C78" s="177"/>
      <c r="D78" s="177"/>
      <c r="E78" s="178"/>
      <c r="F78" s="178"/>
      <c r="G78" s="178"/>
      <c r="H78" s="178"/>
      <c r="I78" s="178"/>
      <c r="J78" s="178"/>
      <c r="K78" s="174">
        <f t="shared" si="7"/>
        <v>0</v>
      </c>
      <c r="L78" s="178"/>
      <c r="M78" s="178"/>
      <c r="N78" s="178"/>
      <c r="O78" s="174">
        <f t="shared" si="8"/>
        <v>0</v>
      </c>
      <c r="P78" s="175">
        <f t="shared" si="9"/>
        <v>0</v>
      </c>
    </row>
    <row r="79" spans="2:16">
      <c r="B79" s="176"/>
      <c r="C79" s="177"/>
      <c r="D79" s="177"/>
      <c r="E79" s="178"/>
      <c r="F79" s="178"/>
      <c r="G79" s="178"/>
      <c r="H79" s="178"/>
      <c r="I79" s="178"/>
      <c r="J79" s="178"/>
      <c r="K79" s="174">
        <f t="shared" si="7"/>
        <v>0</v>
      </c>
      <c r="L79" s="178"/>
      <c r="M79" s="178"/>
      <c r="N79" s="178"/>
      <c r="O79" s="174">
        <f t="shared" si="8"/>
        <v>0</v>
      </c>
      <c r="P79" s="175">
        <f t="shared" si="9"/>
        <v>0</v>
      </c>
    </row>
    <row r="80" spans="2:16">
      <c r="B80" s="176"/>
      <c r="C80" s="177"/>
      <c r="D80" s="177"/>
      <c r="E80" s="178"/>
      <c r="F80" s="178"/>
      <c r="G80" s="178"/>
      <c r="H80" s="178"/>
      <c r="I80" s="178"/>
      <c r="J80" s="178"/>
      <c r="K80" s="174">
        <f t="shared" si="7"/>
        <v>0</v>
      </c>
      <c r="L80" s="178"/>
      <c r="M80" s="178"/>
      <c r="N80" s="178"/>
      <c r="O80" s="174">
        <f t="shared" si="8"/>
        <v>0</v>
      </c>
      <c r="P80" s="175">
        <f t="shared" si="9"/>
        <v>0</v>
      </c>
    </row>
    <row r="81" spans="2:16">
      <c r="B81" s="176"/>
      <c r="C81" s="177"/>
      <c r="D81" s="177"/>
      <c r="E81" s="178"/>
      <c r="F81" s="178"/>
      <c r="G81" s="178"/>
      <c r="H81" s="178"/>
      <c r="I81" s="178"/>
      <c r="J81" s="178"/>
      <c r="K81" s="174">
        <f t="shared" si="7"/>
        <v>0</v>
      </c>
      <c r="L81" s="178"/>
      <c r="M81" s="178"/>
      <c r="N81" s="178"/>
      <c r="O81" s="174">
        <f t="shared" si="8"/>
        <v>0</v>
      </c>
      <c r="P81" s="175">
        <f t="shared" si="9"/>
        <v>0</v>
      </c>
    </row>
    <row r="82" spans="2:16">
      <c r="B82" s="176"/>
      <c r="C82" s="177"/>
      <c r="D82" s="177"/>
      <c r="E82" s="178"/>
      <c r="F82" s="178"/>
      <c r="G82" s="178"/>
      <c r="H82" s="178"/>
      <c r="I82" s="178"/>
      <c r="J82" s="178"/>
      <c r="K82" s="174">
        <f t="shared" si="7"/>
        <v>0</v>
      </c>
      <c r="L82" s="178"/>
      <c r="M82" s="178"/>
      <c r="N82" s="178"/>
      <c r="O82" s="174">
        <f t="shared" si="8"/>
        <v>0</v>
      </c>
      <c r="P82" s="175">
        <f t="shared" si="9"/>
        <v>0</v>
      </c>
    </row>
    <row r="83" spans="2:16">
      <c r="B83" s="176"/>
      <c r="C83" s="177"/>
      <c r="D83" s="177"/>
      <c r="E83" s="178"/>
      <c r="F83" s="178"/>
      <c r="G83" s="178"/>
      <c r="H83" s="178"/>
      <c r="I83" s="178"/>
      <c r="J83" s="178"/>
      <c r="K83" s="174">
        <f t="shared" si="7"/>
        <v>0</v>
      </c>
      <c r="L83" s="178"/>
      <c r="M83" s="178"/>
      <c r="N83" s="178"/>
      <c r="O83" s="174">
        <f t="shared" si="8"/>
        <v>0</v>
      </c>
      <c r="P83" s="175">
        <f t="shared" si="9"/>
        <v>0</v>
      </c>
    </row>
    <row r="84" spans="2:16">
      <c r="B84" s="176"/>
      <c r="C84" s="177"/>
      <c r="D84" s="177"/>
      <c r="E84" s="178"/>
      <c r="F84" s="178"/>
      <c r="G84" s="178"/>
      <c r="H84" s="178"/>
      <c r="I84" s="178"/>
      <c r="J84" s="178"/>
      <c r="K84" s="174">
        <f t="shared" si="7"/>
        <v>0</v>
      </c>
      <c r="L84" s="178"/>
      <c r="M84" s="178"/>
      <c r="N84" s="178"/>
      <c r="O84" s="174">
        <f t="shared" si="8"/>
        <v>0</v>
      </c>
      <c r="P84" s="175">
        <f t="shared" si="9"/>
        <v>0</v>
      </c>
    </row>
    <row r="85" spans="2:16">
      <c r="B85" s="176"/>
      <c r="C85" s="177"/>
      <c r="D85" s="177"/>
      <c r="E85" s="178"/>
      <c r="F85" s="178"/>
      <c r="G85" s="178"/>
      <c r="H85" s="178"/>
      <c r="I85" s="178"/>
      <c r="J85" s="178"/>
      <c r="K85" s="174">
        <f t="shared" si="7"/>
        <v>0</v>
      </c>
      <c r="L85" s="178"/>
      <c r="M85" s="178"/>
      <c r="N85" s="178"/>
      <c r="O85" s="174">
        <f t="shared" si="8"/>
        <v>0</v>
      </c>
      <c r="P85" s="175">
        <f t="shared" si="9"/>
        <v>0</v>
      </c>
    </row>
    <row r="86" spans="2:16">
      <c r="B86" s="176"/>
      <c r="C86" s="177"/>
      <c r="D86" s="177"/>
      <c r="E86" s="178"/>
      <c r="F86" s="178"/>
      <c r="G86" s="178"/>
      <c r="H86" s="178"/>
      <c r="I86" s="178"/>
      <c r="J86" s="178"/>
      <c r="K86" s="174">
        <f t="shared" si="7"/>
        <v>0</v>
      </c>
      <c r="L86" s="178"/>
      <c r="M86" s="178"/>
      <c r="N86" s="178"/>
      <c r="O86" s="174">
        <f t="shared" si="8"/>
        <v>0</v>
      </c>
      <c r="P86" s="175">
        <f t="shared" si="9"/>
        <v>0</v>
      </c>
    </row>
    <row r="87" spans="2:16">
      <c r="B87" s="176"/>
      <c r="C87" s="177"/>
      <c r="D87" s="177"/>
      <c r="E87" s="178"/>
      <c r="F87" s="178"/>
      <c r="G87" s="178"/>
      <c r="H87" s="178"/>
      <c r="I87" s="178"/>
      <c r="J87" s="178"/>
      <c r="K87" s="174">
        <f t="shared" si="7"/>
        <v>0</v>
      </c>
      <c r="L87" s="178"/>
      <c r="M87" s="178"/>
      <c r="N87" s="178"/>
      <c r="O87" s="174">
        <f t="shared" si="8"/>
        <v>0</v>
      </c>
      <c r="P87" s="175">
        <f t="shared" si="9"/>
        <v>0</v>
      </c>
    </row>
    <row r="88" spans="2:16">
      <c r="B88" s="176"/>
      <c r="C88" s="177"/>
      <c r="D88" s="177"/>
      <c r="E88" s="178"/>
      <c r="F88" s="178"/>
      <c r="G88" s="178"/>
      <c r="H88" s="178"/>
      <c r="I88" s="178"/>
      <c r="J88" s="178"/>
      <c r="K88" s="174">
        <f t="shared" si="7"/>
        <v>0</v>
      </c>
      <c r="L88" s="178"/>
      <c r="M88" s="178"/>
      <c r="N88" s="178"/>
      <c r="O88" s="174">
        <f t="shared" si="8"/>
        <v>0</v>
      </c>
      <c r="P88" s="175">
        <f t="shared" si="9"/>
        <v>0</v>
      </c>
    </row>
    <row r="89" spans="2:16">
      <c r="B89" s="176"/>
      <c r="C89" s="177"/>
      <c r="D89" s="177"/>
      <c r="E89" s="178"/>
      <c r="F89" s="178"/>
      <c r="G89" s="178"/>
      <c r="H89" s="178"/>
      <c r="I89" s="178"/>
      <c r="J89" s="178"/>
      <c r="K89" s="174">
        <f t="shared" si="7"/>
        <v>0</v>
      </c>
      <c r="L89" s="178"/>
      <c r="M89" s="178"/>
      <c r="N89" s="178"/>
      <c r="O89" s="174">
        <f t="shared" si="8"/>
        <v>0</v>
      </c>
      <c r="P89" s="175">
        <f t="shared" si="9"/>
        <v>0</v>
      </c>
    </row>
    <row r="90" spans="2:16">
      <c r="B90" s="176"/>
      <c r="C90" s="177"/>
      <c r="D90" s="177"/>
      <c r="E90" s="178"/>
      <c r="F90" s="178"/>
      <c r="G90" s="178"/>
      <c r="H90" s="178"/>
      <c r="I90" s="178"/>
      <c r="J90" s="178"/>
      <c r="K90" s="174">
        <f t="shared" si="7"/>
        <v>0</v>
      </c>
      <c r="L90" s="178"/>
      <c r="M90" s="178"/>
      <c r="N90" s="178"/>
      <c r="O90" s="174">
        <f t="shared" si="8"/>
        <v>0</v>
      </c>
      <c r="P90" s="175">
        <f t="shared" si="9"/>
        <v>0</v>
      </c>
    </row>
    <row r="91" spans="2:16">
      <c r="B91" s="176"/>
      <c r="C91" s="177"/>
      <c r="D91" s="177"/>
      <c r="E91" s="178"/>
      <c r="F91" s="178"/>
      <c r="G91" s="178"/>
      <c r="H91" s="178"/>
      <c r="I91" s="178"/>
      <c r="J91" s="178"/>
      <c r="K91" s="174">
        <f t="shared" si="7"/>
        <v>0</v>
      </c>
      <c r="L91" s="178"/>
      <c r="M91" s="178"/>
      <c r="N91" s="178"/>
      <c r="O91" s="174">
        <f t="shared" si="8"/>
        <v>0</v>
      </c>
      <c r="P91" s="175">
        <f t="shared" si="9"/>
        <v>0</v>
      </c>
    </row>
    <row r="92" spans="2:16">
      <c r="B92" s="176"/>
      <c r="C92" s="177"/>
      <c r="D92" s="177"/>
      <c r="E92" s="178"/>
      <c r="F92" s="178"/>
      <c r="G92" s="178"/>
      <c r="H92" s="178"/>
      <c r="I92" s="178"/>
      <c r="J92" s="178"/>
      <c r="K92" s="174">
        <f t="shared" si="7"/>
        <v>0</v>
      </c>
      <c r="L92" s="178"/>
      <c r="M92" s="178"/>
      <c r="N92" s="178"/>
      <c r="O92" s="174">
        <f t="shared" si="8"/>
        <v>0</v>
      </c>
      <c r="P92" s="175">
        <f t="shared" si="9"/>
        <v>0</v>
      </c>
    </row>
    <row r="93" spans="2:16">
      <c r="B93" s="176"/>
      <c r="C93" s="177"/>
      <c r="D93" s="177"/>
      <c r="E93" s="178"/>
      <c r="F93" s="178"/>
      <c r="G93" s="178"/>
      <c r="H93" s="178"/>
      <c r="I93" s="178"/>
      <c r="J93" s="178"/>
      <c r="K93" s="174">
        <f t="shared" si="7"/>
        <v>0</v>
      </c>
      <c r="L93" s="178"/>
      <c r="M93" s="178"/>
      <c r="N93" s="178"/>
      <c r="O93" s="174">
        <f t="shared" si="8"/>
        <v>0</v>
      </c>
      <c r="P93" s="175">
        <f t="shared" si="9"/>
        <v>0</v>
      </c>
    </row>
    <row r="94" spans="2:16">
      <c r="B94" s="176"/>
      <c r="C94" s="177"/>
      <c r="D94" s="177"/>
      <c r="E94" s="178"/>
      <c r="F94" s="178"/>
      <c r="G94" s="178"/>
      <c r="H94" s="178"/>
      <c r="I94" s="178"/>
      <c r="J94" s="178"/>
      <c r="K94" s="174">
        <f t="shared" si="7"/>
        <v>0</v>
      </c>
      <c r="L94" s="178"/>
      <c r="M94" s="178"/>
      <c r="N94" s="178"/>
      <c r="O94" s="174">
        <f t="shared" si="8"/>
        <v>0</v>
      </c>
      <c r="P94" s="175">
        <f t="shared" si="9"/>
        <v>0</v>
      </c>
    </row>
    <row r="95" spans="2:16">
      <c r="B95" s="176"/>
      <c r="C95" s="177"/>
      <c r="D95" s="177"/>
      <c r="E95" s="178"/>
      <c r="F95" s="178"/>
      <c r="G95" s="178"/>
      <c r="H95" s="178"/>
      <c r="I95" s="178"/>
      <c r="J95" s="178"/>
      <c r="K95" s="174">
        <f t="shared" si="7"/>
        <v>0</v>
      </c>
      <c r="L95" s="178"/>
      <c r="M95" s="178"/>
      <c r="N95" s="178"/>
      <c r="O95" s="174">
        <f t="shared" si="8"/>
        <v>0</v>
      </c>
      <c r="P95" s="175">
        <f t="shared" si="9"/>
        <v>0</v>
      </c>
    </row>
    <row r="96" spans="2:16">
      <c r="B96" s="176"/>
      <c r="C96" s="177"/>
      <c r="D96" s="177"/>
      <c r="E96" s="178"/>
      <c r="F96" s="178"/>
      <c r="G96" s="178"/>
      <c r="H96" s="178"/>
      <c r="I96" s="178"/>
      <c r="J96" s="178"/>
      <c r="K96" s="174">
        <f t="shared" si="7"/>
        <v>0</v>
      </c>
      <c r="L96" s="178"/>
      <c r="M96" s="178"/>
      <c r="N96" s="178"/>
      <c r="O96" s="174">
        <f t="shared" si="8"/>
        <v>0</v>
      </c>
      <c r="P96" s="175">
        <f t="shared" si="9"/>
        <v>0</v>
      </c>
    </row>
    <row r="97" spans="2:16">
      <c r="B97" s="176"/>
      <c r="C97" s="177"/>
      <c r="D97" s="177"/>
      <c r="E97" s="178"/>
      <c r="F97" s="178"/>
      <c r="G97" s="178"/>
      <c r="H97" s="178"/>
      <c r="I97" s="178"/>
      <c r="J97" s="178"/>
      <c r="K97" s="174">
        <f t="shared" si="7"/>
        <v>0</v>
      </c>
      <c r="L97" s="178"/>
      <c r="M97" s="178"/>
      <c r="N97" s="178"/>
      <c r="O97" s="174">
        <f t="shared" si="8"/>
        <v>0</v>
      </c>
      <c r="P97" s="175">
        <f t="shared" si="9"/>
        <v>0</v>
      </c>
    </row>
    <row r="98" spans="2:16">
      <c r="B98" s="176"/>
      <c r="C98" s="177"/>
      <c r="D98" s="177"/>
      <c r="E98" s="178"/>
      <c r="F98" s="178"/>
      <c r="G98" s="178"/>
      <c r="H98" s="178"/>
      <c r="I98" s="178"/>
      <c r="J98" s="178"/>
      <c r="K98" s="174">
        <f t="shared" si="7"/>
        <v>0</v>
      </c>
      <c r="L98" s="178"/>
      <c r="M98" s="178"/>
      <c r="N98" s="178"/>
      <c r="O98" s="174">
        <f t="shared" si="8"/>
        <v>0</v>
      </c>
      <c r="P98" s="175">
        <f t="shared" si="9"/>
        <v>0</v>
      </c>
    </row>
    <row r="99" spans="2:16">
      <c r="B99" s="176"/>
      <c r="C99" s="177"/>
      <c r="D99" s="177"/>
      <c r="E99" s="178"/>
      <c r="F99" s="178"/>
      <c r="G99" s="178"/>
      <c r="H99" s="178"/>
      <c r="I99" s="178"/>
      <c r="J99" s="178"/>
      <c r="K99" s="174">
        <f t="shared" si="7"/>
        <v>0</v>
      </c>
      <c r="L99" s="178"/>
      <c r="M99" s="178"/>
      <c r="N99" s="178"/>
      <c r="O99" s="174">
        <f t="shared" si="8"/>
        <v>0</v>
      </c>
      <c r="P99" s="175">
        <f t="shared" si="9"/>
        <v>0</v>
      </c>
    </row>
    <row r="100" spans="2:16">
      <c r="B100" s="176"/>
      <c r="C100" s="177"/>
      <c r="D100" s="177"/>
      <c r="E100" s="178"/>
      <c r="F100" s="178"/>
      <c r="G100" s="178"/>
      <c r="H100" s="178"/>
      <c r="I100" s="178"/>
      <c r="J100" s="178"/>
      <c r="K100" s="174">
        <f t="shared" ref="K100:K131" si="10">(E100*10)+(F100*20)+(G100*25)+(H100*1000)+(I100*J100)</f>
        <v>0</v>
      </c>
      <c r="L100" s="178"/>
      <c r="M100" s="178"/>
      <c r="N100" s="178"/>
      <c r="O100" s="174">
        <f t="shared" ref="O100:O131" si="11">(L100*10)+(M100*20)+(N100*25)</f>
        <v>0</v>
      </c>
      <c r="P100" s="175">
        <f t="shared" ref="P100:P131" si="12">K100-O100</f>
        <v>0</v>
      </c>
    </row>
    <row r="101" spans="2:16">
      <c r="B101" s="176"/>
      <c r="C101" s="177"/>
      <c r="D101" s="177"/>
      <c r="E101" s="178"/>
      <c r="F101" s="178"/>
      <c r="G101" s="178"/>
      <c r="H101" s="178"/>
      <c r="I101" s="178"/>
      <c r="J101" s="178"/>
      <c r="K101" s="174">
        <f t="shared" si="10"/>
        <v>0</v>
      </c>
      <c r="L101" s="178"/>
      <c r="M101" s="178"/>
      <c r="N101" s="178"/>
      <c r="O101" s="174">
        <f t="shared" si="11"/>
        <v>0</v>
      </c>
      <c r="P101" s="175">
        <f t="shared" si="12"/>
        <v>0</v>
      </c>
    </row>
    <row r="102" spans="2:16">
      <c r="B102" s="176"/>
      <c r="C102" s="177"/>
      <c r="D102" s="177"/>
      <c r="E102" s="178"/>
      <c r="F102" s="178"/>
      <c r="G102" s="178"/>
      <c r="H102" s="178"/>
      <c r="I102" s="178"/>
      <c r="J102" s="178"/>
      <c r="K102" s="174">
        <f t="shared" si="10"/>
        <v>0</v>
      </c>
      <c r="L102" s="178"/>
      <c r="M102" s="178"/>
      <c r="N102" s="178"/>
      <c r="O102" s="174">
        <f t="shared" si="11"/>
        <v>0</v>
      </c>
      <c r="P102" s="175">
        <f t="shared" si="12"/>
        <v>0</v>
      </c>
    </row>
    <row r="103" spans="2:16">
      <c r="B103" s="176"/>
      <c r="C103" s="177"/>
      <c r="D103" s="177"/>
      <c r="E103" s="178"/>
      <c r="F103" s="178"/>
      <c r="G103" s="178"/>
      <c r="H103" s="178"/>
      <c r="I103" s="178"/>
      <c r="J103" s="178"/>
      <c r="K103" s="174">
        <f t="shared" si="10"/>
        <v>0</v>
      </c>
      <c r="L103" s="178"/>
      <c r="M103" s="178"/>
      <c r="N103" s="178"/>
      <c r="O103" s="174">
        <f t="shared" si="11"/>
        <v>0</v>
      </c>
      <c r="P103" s="175">
        <f t="shared" si="12"/>
        <v>0</v>
      </c>
    </row>
    <row r="104" spans="2:16">
      <c r="B104" s="176"/>
      <c r="C104" s="177"/>
      <c r="D104" s="177"/>
      <c r="E104" s="178"/>
      <c r="F104" s="178"/>
      <c r="G104" s="178"/>
      <c r="H104" s="178"/>
      <c r="I104" s="178"/>
      <c r="J104" s="178"/>
      <c r="K104" s="174">
        <f t="shared" si="10"/>
        <v>0</v>
      </c>
      <c r="L104" s="178"/>
      <c r="M104" s="178"/>
      <c r="N104" s="178"/>
      <c r="O104" s="174">
        <f t="shared" si="11"/>
        <v>0</v>
      </c>
      <c r="P104" s="175">
        <f t="shared" si="12"/>
        <v>0</v>
      </c>
    </row>
    <row r="105" spans="2:16">
      <c r="B105" s="176"/>
      <c r="C105" s="177"/>
      <c r="D105" s="177"/>
      <c r="E105" s="178"/>
      <c r="F105" s="178"/>
      <c r="G105" s="178"/>
      <c r="H105" s="178"/>
      <c r="I105" s="178"/>
      <c r="J105" s="178"/>
      <c r="K105" s="174">
        <f t="shared" si="10"/>
        <v>0</v>
      </c>
      <c r="L105" s="178"/>
      <c r="M105" s="178"/>
      <c r="N105" s="178"/>
      <c r="O105" s="174">
        <f t="shared" si="11"/>
        <v>0</v>
      </c>
      <c r="P105" s="175">
        <f t="shared" si="12"/>
        <v>0</v>
      </c>
    </row>
    <row r="106" spans="2:16">
      <c r="B106" s="176"/>
      <c r="C106" s="177"/>
      <c r="D106" s="177"/>
      <c r="E106" s="178"/>
      <c r="F106" s="178"/>
      <c r="G106" s="178"/>
      <c r="H106" s="178"/>
      <c r="I106" s="178"/>
      <c r="J106" s="178"/>
      <c r="K106" s="174">
        <f t="shared" si="10"/>
        <v>0</v>
      </c>
      <c r="L106" s="178"/>
      <c r="M106" s="178"/>
      <c r="N106" s="178"/>
      <c r="O106" s="174">
        <f t="shared" si="11"/>
        <v>0</v>
      </c>
      <c r="P106" s="175">
        <f t="shared" si="12"/>
        <v>0</v>
      </c>
    </row>
    <row r="107" spans="2:16">
      <c r="B107" s="176"/>
      <c r="C107" s="177"/>
      <c r="D107" s="177"/>
      <c r="E107" s="178"/>
      <c r="F107" s="178"/>
      <c r="G107" s="178"/>
      <c r="H107" s="178"/>
      <c r="I107" s="178"/>
      <c r="J107" s="178"/>
      <c r="K107" s="174">
        <f t="shared" si="10"/>
        <v>0</v>
      </c>
      <c r="L107" s="178"/>
      <c r="M107" s="178"/>
      <c r="N107" s="178"/>
      <c r="O107" s="174">
        <f t="shared" si="11"/>
        <v>0</v>
      </c>
      <c r="P107" s="175">
        <f t="shared" si="12"/>
        <v>0</v>
      </c>
    </row>
    <row r="108" spans="2:16">
      <c r="B108" s="176"/>
      <c r="C108" s="177"/>
      <c r="D108" s="177"/>
      <c r="E108" s="178"/>
      <c r="F108" s="178"/>
      <c r="G108" s="178"/>
      <c r="H108" s="178"/>
      <c r="I108" s="178"/>
      <c r="J108" s="178"/>
      <c r="K108" s="174">
        <f t="shared" si="10"/>
        <v>0</v>
      </c>
      <c r="L108" s="178"/>
      <c r="M108" s="178"/>
      <c r="N108" s="178"/>
      <c r="O108" s="174">
        <f t="shared" si="11"/>
        <v>0</v>
      </c>
      <c r="P108" s="175">
        <f t="shared" si="12"/>
        <v>0</v>
      </c>
    </row>
    <row r="109" spans="2:16">
      <c r="B109" s="176"/>
      <c r="C109" s="177"/>
      <c r="D109" s="177"/>
      <c r="E109" s="178"/>
      <c r="F109" s="178"/>
      <c r="G109" s="178"/>
      <c r="H109" s="178"/>
      <c r="I109" s="178"/>
      <c r="J109" s="178"/>
      <c r="K109" s="174">
        <f t="shared" si="10"/>
        <v>0</v>
      </c>
      <c r="L109" s="178"/>
      <c r="M109" s="178"/>
      <c r="N109" s="178"/>
      <c r="O109" s="174">
        <f t="shared" si="11"/>
        <v>0</v>
      </c>
      <c r="P109" s="175">
        <f t="shared" si="12"/>
        <v>0</v>
      </c>
    </row>
    <row r="110" spans="2:16">
      <c r="B110" s="176"/>
      <c r="C110" s="177"/>
      <c r="D110" s="177"/>
      <c r="E110" s="178"/>
      <c r="F110" s="178"/>
      <c r="G110" s="178"/>
      <c r="H110" s="178"/>
      <c r="I110" s="178"/>
      <c r="J110" s="178"/>
      <c r="K110" s="174">
        <f t="shared" si="10"/>
        <v>0</v>
      </c>
      <c r="L110" s="178"/>
      <c r="M110" s="178"/>
      <c r="N110" s="178"/>
      <c r="O110" s="174">
        <f t="shared" si="11"/>
        <v>0</v>
      </c>
      <c r="P110" s="175">
        <f t="shared" si="12"/>
        <v>0</v>
      </c>
    </row>
    <row r="111" spans="2:16">
      <c r="B111" s="176"/>
      <c r="C111" s="177"/>
      <c r="D111" s="177"/>
      <c r="E111" s="178"/>
      <c r="F111" s="178"/>
      <c r="G111" s="178"/>
      <c r="H111" s="178"/>
      <c r="I111" s="178"/>
      <c r="J111" s="178"/>
      <c r="K111" s="174">
        <f t="shared" si="10"/>
        <v>0</v>
      </c>
      <c r="L111" s="178"/>
      <c r="M111" s="178"/>
      <c r="N111" s="178"/>
      <c r="O111" s="174">
        <f t="shared" si="11"/>
        <v>0</v>
      </c>
      <c r="P111" s="175">
        <f t="shared" si="12"/>
        <v>0</v>
      </c>
    </row>
    <row r="112" spans="2:16">
      <c r="B112" s="176"/>
      <c r="C112" s="177"/>
      <c r="D112" s="177"/>
      <c r="E112" s="178"/>
      <c r="F112" s="178"/>
      <c r="G112" s="178"/>
      <c r="H112" s="178"/>
      <c r="I112" s="178"/>
      <c r="J112" s="178"/>
      <c r="K112" s="174">
        <f t="shared" si="10"/>
        <v>0</v>
      </c>
      <c r="L112" s="178"/>
      <c r="M112" s="178"/>
      <c r="N112" s="178"/>
      <c r="O112" s="174">
        <f t="shared" si="11"/>
        <v>0</v>
      </c>
      <c r="P112" s="175">
        <f t="shared" si="12"/>
        <v>0</v>
      </c>
    </row>
    <row r="113" spans="2:16">
      <c r="B113" s="176"/>
      <c r="C113" s="177"/>
      <c r="D113" s="177"/>
      <c r="E113" s="178"/>
      <c r="F113" s="178"/>
      <c r="G113" s="178"/>
      <c r="H113" s="178"/>
      <c r="I113" s="178"/>
      <c r="J113" s="178"/>
      <c r="K113" s="174">
        <f t="shared" si="10"/>
        <v>0</v>
      </c>
      <c r="L113" s="178"/>
      <c r="M113" s="178"/>
      <c r="N113" s="178"/>
      <c r="O113" s="174">
        <f t="shared" si="11"/>
        <v>0</v>
      </c>
      <c r="P113" s="175">
        <f t="shared" si="12"/>
        <v>0</v>
      </c>
    </row>
    <row r="114" spans="2:16">
      <c r="B114" s="176"/>
      <c r="C114" s="177"/>
      <c r="D114" s="177"/>
      <c r="E114" s="178"/>
      <c r="F114" s="178"/>
      <c r="G114" s="178"/>
      <c r="H114" s="178"/>
      <c r="I114" s="178"/>
      <c r="J114" s="178"/>
      <c r="K114" s="174">
        <f t="shared" si="10"/>
        <v>0</v>
      </c>
      <c r="L114" s="178"/>
      <c r="M114" s="178"/>
      <c r="N114" s="178"/>
      <c r="O114" s="174">
        <f t="shared" si="11"/>
        <v>0</v>
      </c>
      <c r="P114" s="175">
        <f t="shared" si="12"/>
        <v>0</v>
      </c>
    </row>
    <row r="115" spans="2:16">
      <c r="B115" s="176"/>
      <c r="C115" s="177"/>
      <c r="D115" s="177"/>
      <c r="E115" s="178"/>
      <c r="F115" s="178"/>
      <c r="G115" s="178"/>
      <c r="H115" s="178"/>
      <c r="I115" s="178"/>
      <c r="J115" s="178"/>
      <c r="K115" s="174">
        <f t="shared" si="10"/>
        <v>0</v>
      </c>
      <c r="L115" s="178"/>
      <c r="M115" s="178"/>
      <c r="N115" s="178"/>
      <c r="O115" s="174">
        <f t="shared" si="11"/>
        <v>0</v>
      </c>
      <c r="P115" s="175">
        <f t="shared" si="12"/>
        <v>0</v>
      </c>
    </row>
    <row r="116" spans="2:16">
      <c r="B116" s="176"/>
      <c r="C116" s="177"/>
      <c r="D116" s="177"/>
      <c r="E116" s="178"/>
      <c r="F116" s="178"/>
      <c r="G116" s="178"/>
      <c r="H116" s="178"/>
      <c r="I116" s="178"/>
      <c r="J116" s="178"/>
      <c r="K116" s="174">
        <f t="shared" si="10"/>
        <v>0</v>
      </c>
      <c r="L116" s="178"/>
      <c r="M116" s="178"/>
      <c r="N116" s="178"/>
      <c r="O116" s="174">
        <f t="shared" si="11"/>
        <v>0</v>
      </c>
      <c r="P116" s="175">
        <f t="shared" si="12"/>
        <v>0</v>
      </c>
    </row>
    <row r="117" spans="2:16">
      <c r="B117" s="176"/>
      <c r="C117" s="177"/>
      <c r="D117" s="177"/>
      <c r="E117" s="178"/>
      <c r="F117" s="178"/>
      <c r="G117" s="178"/>
      <c r="H117" s="178"/>
      <c r="I117" s="178"/>
      <c r="J117" s="178"/>
      <c r="K117" s="174">
        <f t="shared" si="10"/>
        <v>0</v>
      </c>
      <c r="L117" s="178"/>
      <c r="M117" s="178"/>
      <c r="N117" s="178"/>
      <c r="O117" s="174">
        <f t="shared" si="11"/>
        <v>0</v>
      </c>
      <c r="P117" s="175">
        <f t="shared" si="12"/>
        <v>0</v>
      </c>
    </row>
    <row r="118" spans="2:16">
      <c r="B118" s="176"/>
      <c r="C118" s="177"/>
      <c r="D118" s="177"/>
      <c r="E118" s="178"/>
      <c r="F118" s="178"/>
      <c r="G118" s="178"/>
      <c r="H118" s="178"/>
      <c r="I118" s="178"/>
      <c r="J118" s="178"/>
      <c r="K118" s="174">
        <f t="shared" si="10"/>
        <v>0</v>
      </c>
      <c r="L118" s="178"/>
      <c r="M118" s="178"/>
      <c r="N118" s="178"/>
      <c r="O118" s="174">
        <f t="shared" si="11"/>
        <v>0</v>
      </c>
      <c r="P118" s="175">
        <f t="shared" si="12"/>
        <v>0</v>
      </c>
    </row>
    <row r="119" spans="2:16">
      <c r="B119" s="176"/>
      <c r="C119" s="177"/>
      <c r="D119" s="177"/>
      <c r="E119" s="178"/>
      <c r="F119" s="178"/>
      <c r="G119" s="178"/>
      <c r="H119" s="178"/>
      <c r="I119" s="178"/>
      <c r="J119" s="178"/>
      <c r="K119" s="174">
        <f t="shared" si="10"/>
        <v>0</v>
      </c>
      <c r="L119" s="178"/>
      <c r="M119" s="178"/>
      <c r="N119" s="178"/>
      <c r="O119" s="174">
        <f t="shared" si="11"/>
        <v>0</v>
      </c>
      <c r="P119" s="175">
        <f t="shared" si="12"/>
        <v>0</v>
      </c>
    </row>
    <row r="120" spans="2:16">
      <c r="B120" s="176"/>
      <c r="C120" s="177"/>
      <c r="D120" s="177"/>
      <c r="E120" s="178"/>
      <c r="F120" s="178"/>
      <c r="G120" s="178"/>
      <c r="H120" s="178"/>
      <c r="I120" s="178"/>
      <c r="J120" s="178"/>
      <c r="K120" s="174">
        <f t="shared" si="10"/>
        <v>0</v>
      </c>
      <c r="L120" s="178"/>
      <c r="M120" s="178"/>
      <c r="N120" s="178"/>
      <c r="O120" s="174">
        <f t="shared" si="11"/>
        <v>0</v>
      </c>
      <c r="P120" s="175">
        <f t="shared" si="12"/>
        <v>0</v>
      </c>
    </row>
    <row r="121" spans="2:16">
      <c r="B121" s="176"/>
      <c r="C121" s="177"/>
      <c r="D121" s="177"/>
      <c r="E121" s="178"/>
      <c r="F121" s="178"/>
      <c r="G121" s="178"/>
      <c r="H121" s="178"/>
      <c r="I121" s="178"/>
      <c r="J121" s="178"/>
      <c r="K121" s="174">
        <f t="shared" si="10"/>
        <v>0</v>
      </c>
      <c r="L121" s="178"/>
      <c r="M121" s="178"/>
      <c r="N121" s="178"/>
      <c r="O121" s="174">
        <f t="shared" si="11"/>
        <v>0</v>
      </c>
      <c r="P121" s="175">
        <f t="shared" si="12"/>
        <v>0</v>
      </c>
    </row>
    <row r="122" spans="2:16">
      <c r="B122" s="176"/>
      <c r="C122" s="177"/>
      <c r="D122" s="177"/>
      <c r="E122" s="178"/>
      <c r="F122" s="178"/>
      <c r="G122" s="178"/>
      <c r="H122" s="178"/>
      <c r="I122" s="178"/>
      <c r="J122" s="178"/>
      <c r="K122" s="174">
        <f t="shared" si="10"/>
        <v>0</v>
      </c>
      <c r="L122" s="178"/>
      <c r="M122" s="178"/>
      <c r="N122" s="178"/>
      <c r="O122" s="174">
        <f t="shared" si="11"/>
        <v>0</v>
      </c>
      <c r="P122" s="175">
        <f t="shared" si="12"/>
        <v>0</v>
      </c>
    </row>
    <row r="123" spans="2:16">
      <c r="B123" s="176"/>
      <c r="C123" s="177"/>
      <c r="D123" s="177"/>
      <c r="E123" s="178"/>
      <c r="F123" s="178"/>
      <c r="G123" s="178"/>
      <c r="H123" s="178"/>
      <c r="I123" s="178"/>
      <c r="J123" s="178"/>
      <c r="K123" s="174">
        <f t="shared" si="10"/>
        <v>0</v>
      </c>
      <c r="L123" s="178"/>
      <c r="M123" s="178"/>
      <c r="N123" s="178"/>
      <c r="O123" s="174">
        <f t="shared" si="11"/>
        <v>0</v>
      </c>
      <c r="P123" s="175">
        <f t="shared" si="12"/>
        <v>0</v>
      </c>
    </row>
    <row r="124" spans="2:16">
      <c r="B124" s="176"/>
      <c r="C124" s="177"/>
      <c r="D124" s="177"/>
      <c r="E124" s="178"/>
      <c r="F124" s="178"/>
      <c r="G124" s="178"/>
      <c r="H124" s="178"/>
      <c r="I124" s="178"/>
      <c r="J124" s="178"/>
      <c r="K124" s="174">
        <f t="shared" si="10"/>
        <v>0</v>
      </c>
      <c r="L124" s="178"/>
      <c r="M124" s="178"/>
      <c r="N124" s="178"/>
      <c r="O124" s="174">
        <f t="shared" si="11"/>
        <v>0</v>
      </c>
      <c r="P124" s="175">
        <f t="shared" si="12"/>
        <v>0</v>
      </c>
    </row>
    <row r="125" spans="2:16">
      <c r="B125" s="176"/>
      <c r="C125" s="177"/>
      <c r="D125" s="177"/>
      <c r="E125" s="178"/>
      <c r="F125" s="178"/>
      <c r="G125" s="178"/>
      <c r="H125" s="178"/>
      <c r="I125" s="178"/>
      <c r="J125" s="178"/>
      <c r="K125" s="174">
        <f t="shared" si="10"/>
        <v>0</v>
      </c>
      <c r="L125" s="178"/>
      <c r="M125" s="178"/>
      <c r="N125" s="178"/>
      <c r="O125" s="174">
        <f t="shared" si="11"/>
        <v>0</v>
      </c>
      <c r="P125" s="175">
        <f t="shared" si="12"/>
        <v>0</v>
      </c>
    </row>
    <row r="126" spans="2:16">
      <c r="B126" s="176"/>
      <c r="C126" s="177"/>
      <c r="D126" s="177"/>
      <c r="E126" s="178"/>
      <c r="F126" s="178"/>
      <c r="G126" s="178"/>
      <c r="H126" s="178"/>
      <c r="I126" s="178"/>
      <c r="J126" s="178"/>
      <c r="K126" s="174">
        <f t="shared" si="10"/>
        <v>0</v>
      </c>
      <c r="L126" s="178"/>
      <c r="M126" s="178"/>
      <c r="N126" s="178"/>
      <c r="O126" s="174">
        <f t="shared" si="11"/>
        <v>0</v>
      </c>
      <c r="P126" s="175">
        <f t="shared" si="12"/>
        <v>0</v>
      </c>
    </row>
    <row r="127" spans="2:16">
      <c r="B127" s="176"/>
      <c r="C127" s="177"/>
      <c r="D127" s="177"/>
      <c r="E127" s="178"/>
      <c r="F127" s="178"/>
      <c r="G127" s="178"/>
      <c r="H127" s="178"/>
      <c r="I127" s="178"/>
      <c r="J127" s="178"/>
      <c r="K127" s="174">
        <f t="shared" si="10"/>
        <v>0</v>
      </c>
      <c r="L127" s="178"/>
      <c r="M127" s="178"/>
      <c r="N127" s="178"/>
      <c r="O127" s="174">
        <f t="shared" si="11"/>
        <v>0</v>
      </c>
      <c r="P127" s="175">
        <f t="shared" si="12"/>
        <v>0</v>
      </c>
    </row>
    <row r="128" spans="2:16">
      <c r="B128" s="181"/>
      <c r="C128" s="182"/>
      <c r="D128" s="182"/>
      <c r="E128" s="183"/>
      <c r="F128" s="183"/>
      <c r="G128" s="183"/>
      <c r="H128" s="183"/>
      <c r="I128" s="183"/>
      <c r="J128" s="183"/>
      <c r="K128" s="174">
        <f t="shared" si="10"/>
        <v>0</v>
      </c>
      <c r="L128" s="183"/>
      <c r="M128" s="183"/>
      <c r="N128" s="183"/>
      <c r="O128" s="174">
        <f t="shared" si="11"/>
        <v>0</v>
      </c>
      <c r="P128" s="175">
        <f t="shared" si="12"/>
        <v>0</v>
      </c>
    </row>
    <row r="129" spans="2:16">
      <c r="B129" s="176"/>
      <c r="C129" s="177"/>
      <c r="D129" s="177"/>
      <c r="E129" s="178"/>
      <c r="F129" s="178"/>
      <c r="G129" s="178"/>
      <c r="H129" s="178"/>
      <c r="I129" s="178"/>
      <c r="J129" s="178"/>
      <c r="K129" s="174">
        <f t="shared" si="10"/>
        <v>0</v>
      </c>
      <c r="L129" s="178"/>
      <c r="M129" s="178"/>
      <c r="N129" s="178"/>
      <c r="O129" s="174">
        <f t="shared" si="11"/>
        <v>0</v>
      </c>
      <c r="P129" s="175">
        <f t="shared" si="12"/>
        <v>0</v>
      </c>
    </row>
    <row r="130" spans="2:16">
      <c r="B130" s="176"/>
      <c r="C130" s="177"/>
      <c r="D130" s="177"/>
      <c r="E130" s="178"/>
      <c r="F130" s="178"/>
      <c r="G130" s="178"/>
      <c r="H130" s="178"/>
      <c r="I130" s="178"/>
      <c r="J130" s="178"/>
      <c r="K130" s="174">
        <f t="shared" si="10"/>
        <v>0</v>
      </c>
      <c r="L130" s="178"/>
      <c r="M130" s="178"/>
      <c r="N130" s="178"/>
      <c r="O130" s="174">
        <f t="shared" si="11"/>
        <v>0</v>
      </c>
      <c r="P130" s="175">
        <f t="shared" si="12"/>
        <v>0</v>
      </c>
    </row>
    <row r="131" spans="2:16">
      <c r="B131" s="176"/>
      <c r="C131" s="177"/>
      <c r="D131" s="177"/>
      <c r="E131" s="178"/>
      <c r="F131" s="178"/>
      <c r="G131" s="178"/>
      <c r="H131" s="178"/>
      <c r="I131" s="178"/>
      <c r="J131" s="178"/>
      <c r="K131" s="174">
        <f t="shared" si="10"/>
        <v>0</v>
      </c>
      <c r="L131" s="178"/>
      <c r="M131" s="178"/>
      <c r="N131" s="178"/>
      <c r="O131" s="174">
        <f t="shared" si="11"/>
        <v>0</v>
      </c>
      <c r="P131" s="175">
        <f t="shared" si="12"/>
        <v>0</v>
      </c>
    </row>
    <row r="132" spans="2:16">
      <c r="B132" s="176"/>
      <c r="C132" s="177"/>
      <c r="D132" s="177"/>
      <c r="E132" s="178"/>
      <c r="F132" s="178"/>
      <c r="G132" s="178"/>
      <c r="H132" s="178"/>
      <c r="I132" s="178"/>
      <c r="J132" s="178"/>
      <c r="K132" s="174">
        <f t="shared" ref="K132:K163" si="13">(E132*10)+(F132*20)+(G132*25)+(H132*1000)+(I132*J132)</f>
        <v>0</v>
      </c>
      <c r="L132" s="178"/>
      <c r="M132" s="178"/>
      <c r="N132" s="178"/>
      <c r="O132" s="174">
        <f t="shared" ref="O132:O163" si="14">(L132*10)+(M132*20)+(N132*25)</f>
        <v>0</v>
      </c>
      <c r="P132" s="175">
        <f t="shared" ref="P132:P163" si="15">K132-O132</f>
        <v>0</v>
      </c>
    </row>
    <row r="133" spans="2:16">
      <c r="B133" s="176"/>
      <c r="C133" s="177"/>
      <c r="D133" s="177"/>
      <c r="E133" s="178"/>
      <c r="F133" s="178"/>
      <c r="G133" s="178"/>
      <c r="H133" s="178"/>
      <c r="I133" s="178"/>
      <c r="J133" s="178"/>
      <c r="K133" s="174">
        <f t="shared" si="13"/>
        <v>0</v>
      </c>
      <c r="L133" s="178"/>
      <c r="M133" s="178"/>
      <c r="N133" s="178"/>
      <c r="O133" s="174">
        <f t="shared" si="14"/>
        <v>0</v>
      </c>
      <c r="P133" s="175">
        <f t="shared" si="15"/>
        <v>0</v>
      </c>
    </row>
    <row r="134" spans="2:16">
      <c r="B134" s="176"/>
      <c r="C134" s="177"/>
      <c r="D134" s="177"/>
      <c r="E134" s="178"/>
      <c r="F134" s="178"/>
      <c r="G134" s="178"/>
      <c r="H134" s="178"/>
      <c r="I134" s="178"/>
      <c r="J134" s="178"/>
      <c r="K134" s="174">
        <f t="shared" si="13"/>
        <v>0</v>
      </c>
      <c r="L134" s="178"/>
      <c r="M134" s="178"/>
      <c r="N134" s="178"/>
      <c r="O134" s="174">
        <f t="shared" si="14"/>
        <v>0</v>
      </c>
      <c r="P134" s="175">
        <f t="shared" si="15"/>
        <v>0</v>
      </c>
    </row>
    <row r="135" spans="2:16">
      <c r="B135" s="176"/>
      <c r="C135" s="177"/>
      <c r="D135" s="177"/>
      <c r="E135" s="178"/>
      <c r="F135" s="178"/>
      <c r="G135" s="178"/>
      <c r="H135" s="178"/>
      <c r="I135" s="178"/>
      <c r="J135" s="178"/>
      <c r="K135" s="174">
        <f t="shared" si="13"/>
        <v>0</v>
      </c>
      <c r="L135" s="178"/>
      <c r="M135" s="178"/>
      <c r="N135" s="178"/>
      <c r="O135" s="174">
        <f t="shared" si="14"/>
        <v>0</v>
      </c>
      <c r="P135" s="175">
        <f t="shared" si="15"/>
        <v>0</v>
      </c>
    </row>
    <row r="136" spans="2:16">
      <c r="B136" s="176"/>
      <c r="C136" s="177"/>
      <c r="D136" s="177"/>
      <c r="E136" s="178"/>
      <c r="F136" s="178"/>
      <c r="G136" s="178"/>
      <c r="H136" s="178"/>
      <c r="I136" s="178"/>
      <c r="J136" s="178"/>
      <c r="K136" s="174">
        <f t="shared" si="13"/>
        <v>0</v>
      </c>
      <c r="L136" s="178"/>
      <c r="M136" s="178"/>
      <c r="N136" s="178"/>
      <c r="O136" s="174">
        <f t="shared" si="14"/>
        <v>0</v>
      </c>
      <c r="P136" s="175">
        <f t="shared" si="15"/>
        <v>0</v>
      </c>
    </row>
    <row r="137" spans="2:16">
      <c r="B137" s="176"/>
      <c r="C137" s="177"/>
      <c r="D137" s="177"/>
      <c r="E137" s="178"/>
      <c r="F137" s="178"/>
      <c r="G137" s="178"/>
      <c r="H137" s="178"/>
      <c r="I137" s="178"/>
      <c r="J137" s="178"/>
      <c r="K137" s="174">
        <f t="shared" si="13"/>
        <v>0</v>
      </c>
      <c r="L137" s="178"/>
      <c r="M137" s="178"/>
      <c r="N137" s="178"/>
      <c r="O137" s="174">
        <f t="shared" si="14"/>
        <v>0</v>
      </c>
      <c r="P137" s="175">
        <f t="shared" si="15"/>
        <v>0</v>
      </c>
    </row>
    <row r="138" spans="2:16">
      <c r="B138" s="176"/>
      <c r="C138" s="177"/>
      <c r="D138" s="177"/>
      <c r="E138" s="178"/>
      <c r="F138" s="178"/>
      <c r="G138" s="178"/>
      <c r="H138" s="178"/>
      <c r="I138" s="178"/>
      <c r="J138" s="178"/>
      <c r="K138" s="174">
        <f t="shared" si="13"/>
        <v>0</v>
      </c>
      <c r="L138" s="178"/>
      <c r="M138" s="178"/>
      <c r="N138" s="178"/>
      <c r="O138" s="174">
        <f t="shared" si="14"/>
        <v>0</v>
      </c>
      <c r="P138" s="175">
        <f t="shared" si="15"/>
        <v>0</v>
      </c>
    </row>
    <row r="139" spans="2:16">
      <c r="B139" s="176"/>
      <c r="C139" s="177"/>
      <c r="D139" s="177"/>
      <c r="E139" s="178"/>
      <c r="F139" s="178"/>
      <c r="G139" s="178"/>
      <c r="H139" s="178"/>
      <c r="I139" s="178"/>
      <c r="J139" s="178"/>
      <c r="K139" s="174">
        <f t="shared" si="13"/>
        <v>0</v>
      </c>
      <c r="L139" s="178"/>
      <c r="M139" s="178"/>
      <c r="N139" s="178"/>
      <c r="O139" s="174">
        <f t="shared" si="14"/>
        <v>0</v>
      </c>
      <c r="P139" s="175">
        <f t="shared" si="15"/>
        <v>0</v>
      </c>
    </row>
    <row r="140" spans="2:16">
      <c r="B140" s="176"/>
      <c r="C140" s="177"/>
      <c r="D140" s="177"/>
      <c r="E140" s="178"/>
      <c r="F140" s="178"/>
      <c r="G140" s="178"/>
      <c r="H140" s="178"/>
      <c r="I140" s="178"/>
      <c r="J140" s="178"/>
      <c r="K140" s="174">
        <f t="shared" si="13"/>
        <v>0</v>
      </c>
      <c r="L140" s="178"/>
      <c r="M140" s="178"/>
      <c r="N140" s="178"/>
      <c r="O140" s="174">
        <f t="shared" si="14"/>
        <v>0</v>
      </c>
      <c r="P140" s="175">
        <f t="shared" si="15"/>
        <v>0</v>
      </c>
    </row>
    <row r="141" spans="2:16">
      <c r="B141" s="176"/>
      <c r="C141" s="177"/>
      <c r="D141" s="177"/>
      <c r="E141" s="178"/>
      <c r="F141" s="178"/>
      <c r="G141" s="178"/>
      <c r="H141" s="178"/>
      <c r="I141" s="178"/>
      <c r="J141" s="178"/>
      <c r="K141" s="174">
        <f t="shared" si="13"/>
        <v>0</v>
      </c>
      <c r="L141" s="178"/>
      <c r="M141" s="178"/>
      <c r="N141" s="178"/>
      <c r="O141" s="174">
        <f t="shared" si="14"/>
        <v>0</v>
      </c>
      <c r="P141" s="175">
        <f t="shared" si="15"/>
        <v>0</v>
      </c>
    </row>
    <row r="142" spans="2:16">
      <c r="B142" s="176"/>
      <c r="C142" s="177"/>
      <c r="D142" s="177"/>
      <c r="E142" s="178"/>
      <c r="F142" s="178"/>
      <c r="G142" s="178"/>
      <c r="H142" s="178"/>
      <c r="I142" s="178"/>
      <c r="J142" s="178"/>
      <c r="K142" s="174">
        <f t="shared" si="13"/>
        <v>0</v>
      </c>
      <c r="L142" s="178"/>
      <c r="M142" s="178"/>
      <c r="N142" s="178"/>
      <c r="O142" s="174">
        <f t="shared" si="14"/>
        <v>0</v>
      </c>
      <c r="P142" s="175">
        <f t="shared" si="15"/>
        <v>0</v>
      </c>
    </row>
    <row r="143" spans="2:16">
      <c r="B143" s="176"/>
      <c r="C143" s="177"/>
      <c r="D143" s="177"/>
      <c r="E143" s="178"/>
      <c r="F143" s="178"/>
      <c r="G143" s="178"/>
      <c r="H143" s="178"/>
      <c r="I143" s="178"/>
      <c r="J143" s="178"/>
      <c r="K143" s="174">
        <f t="shared" si="13"/>
        <v>0</v>
      </c>
      <c r="L143" s="178"/>
      <c r="M143" s="178"/>
      <c r="N143" s="178"/>
      <c r="O143" s="174">
        <f t="shared" si="14"/>
        <v>0</v>
      </c>
      <c r="P143" s="175">
        <f t="shared" si="15"/>
        <v>0</v>
      </c>
    </row>
    <row r="144" spans="2:16">
      <c r="B144" s="176"/>
      <c r="C144" s="177"/>
      <c r="D144" s="177"/>
      <c r="E144" s="178"/>
      <c r="F144" s="178"/>
      <c r="G144" s="178"/>
      <c r="H144" s="178"/>
      <c r="I144" s="178"/>
      <c r="J144" s="178"/>
      <c r="K144" s="174">
        <f t="shared" si="13"/>
        <v>0</v>
      </c>
      <c r="L144" s="178"/>
      <c r="M144" s="178"/>
      <c r="N144" s="178"/>
      <c r="O144" s="174">
        <f t="shared" si="14"/>
        <v>0</v>
      </c>
      <c r="P144" s="175">
        <f t="shared" si="15"/>
        <v>0</v>
      </c>
    </row>
    <row r="145" spans="2:16">
      <c r="B145" s="176"/>
      <c r="C145" s="177"/>
      <c r="D145" s="177"/>
      <c r="E145" s="178"/>
      <c r="F145" s="178"/>
      <c r="G145" s="178"/>
      <c r="H145" s="178"/>
      <c r="I145" s="178"/>
      <c r="J145" s="178"/>
      <c r="K145" s="174">
        <f t="shared" si="13"/>
        <v>0</v>
      </c>
      <c r="L145" s="178"/>
      <c r="M145" s="178"/>
      <c r="N145" s="178"/>
      <c r="O145" s="174">
        <f t="shared" si="14"/>
        <v>0</v>
      </c>
      <c r="P145" s="175">
        <f t="shared" si="15"/>
        <v>0</v>
      </c>
    </row>
    <row r="146" spans="2:16">
      <c r="B146" s="176"/>
      <c r="C146" s="177"/>
      <c r="D146" s="177"/>
      <c r="E146" s="178"/>
      <c r="F146" s="178"/>
      <c r="G146" s="178"/>
      <c r="H146" s="178"/>
      <c r="I146" s="178"/>
      <c r="J146" s="178"/>
      <c r="K146" s="174">
        <f t="shared" si="13"/>
        <v>0</v>
      </c>
      <c r="L146" s="178"/>
      <c r="M146" s="178"/>
      <c r="N146" s="178"/>
      <c r="O146" s="174">
        <f t="shared" si="14"/>
        <v>0</v>
      </c>
      <c r="P146" s="175">
        <f t="shared" si="15"/>
        <v>0</v>
      </c>
    </row>
    <row r="147" spans="2:16">
      <c r="B147" s="176"/>
      <c r="C147" s="177"/>
      <c r="D147" s="177"/>
      <c r="E147" s="178"/>
      <c r="F147" s="178"/>
      <c r="G147" s="178"/>
      <c r="H147" s="178"/>
      <c r="I147" s="178"/>
      <c r="J147" s="178"/>
      <c r="K147" s="174">
        <f t="shared" si="13"/>
        <v>0</v>
      </c>
      <c r="L147" s="178"/>
      <c r="M147" s="178"/>
      <c r="N147" s="178"/>
      <c r="O147" s="174">
        <f t="shared" si="14"/>
        <v>0</v>
      </c>
      <c r="P147" s="175">
        <f t="shared" si="15"/>
        <v>0</v>
      </c>
    </row>
    <row r="148" spans="2:16">
      <c r="B148" s="176"/>
      <c r="C148" s="177"/>
      <c r="D148" s="177"/>
      <c r="E148" s="178"/>
      <c r="F148" s="178"/>
      <c r="G148" s="178"/>
      <c r="H148" s="178"/>
      <c r="I148" s="178"/>
      <c r="J148" s="178"/>
      <c r="K148" s="174">
        <f t="shared" si="13"/>
        <v>0</v>
      </c>
      <c r="L148" s="178"/>
      <c r="M148" s="178"/>
      <c r="N148" s="178"/>
      <c r="O148" s="174">
        <f t="shared" si="14"/>
        <v>0</v>
      </c>
      <c r="P148" s="175">
        <f t="shared" si="15"/>
        <v>0</v>
      </c>
    </row>
    <row r="149" spans="2:16">
      <c r="B149" s="176"/>
      <c r="C149" s="177"/>
      <c r="D149" s="177"/>
      <c r="E149" s="178"/>
      <c r="F149" s="178"/>
      <c r="G149" s="178"/>
      <c r="H149" s="178"/>
      <c r="I149" s="178"/>
      <c r="J149" s="178"/>
      <c r="K149" s="174">
        <f t="shared" si="13"/>
        <v>0</v>
      </c>
      <c r="L149" s="178"/>
      <c r="M149" s="178"/>
      <c r="N149" s="178"/>
      <c r="O149" s="174">
        <f t="shared" si="14"/>
        <v>0</v>
      </c>
      <c r="P149" s="175">
        <f t="shared" si="15"/>
        <v>0</v>
      </c>
    </row>
    <row r="150" spans="2:16">
      <c r="B150" s="176"/>
      <c r="C150" s="177"/>
      <c r="D150" s="177"/>
      <c r="E150" s="178"/>
      <c r="F150" s="178"/>
      <c r="G150" s="178"/>
      <c r="H150" s="178"/>
      <c r="I150" s="178"/>
      <c r="J150" s="178"/>
      <c r="K150" s="174">
        <f t="shared" si="13"/>
        <v>0</v>
      </c>
      <c r="L150" s="178"/>
      <c r="M150" s="178"/>
      <c r="N150" s="178"/>
      <c r="O150" s="174">
        <f t="shared" si="14"/>
        <v>0</v>
      </c>
      <c r="P150" s="175">
        <f t="shared" si="15"/>
        <v>0</v>
      </c>
    </row>
    <row r="151" spans="2:16">
      <c r="B151" s="176"/>
      <c r="C151" s="177"/>
      <c r="D151" s="177"/>
      <c r="E151" s="178"/>
      <c r="F151" s="178"/>
      <c r="G151" s="178"/>
      <c r="H151" s="178"/>
      <c r="I151" s="178"/>
      <c r="J151" s="178"/>
      <c r="K151" s="174">
        <f t="shared" si="13"/>
        <v>0</v>
      </c>
      <c r="L151" s="178"/>
      <c r="M151" s="178"/>
      <c r="N151" s="178"/>
      <c r="O151" s="174">
        <f t="shared" si="14"/>
        <v>0</v>
      </c>
      <c r="P151" s="175">
        <f t="shared" si="15"/>
        <v>0</v>
      </c>
    </row>
    <row r="152" spans="2:16">
      <c r="B152" s="176"/>
      <c r="C152" s="177"/>
      <c r="D152" s="177"/>
      <c r="E152" s="178"/>
      <c r="F152" s="178"/>
      <c r="G152" s="178"/>
      <c r="H152" s="178"/>
      <c r="I152" s="178"/>
      <c r="J152" s="178"/>
      <c r="K152" s="174">
        <f t="shared" si="13"/>
        <v>0</v>
      </c>
      <c r="L152" s="178"/>
      <c r="M152" s="178"/>
      <c r="N152" s="178"/>
      <c r="O152" s="174">
        <f t="shared" si="14"/>
        <v>0</v>
      </c>
      <c r="P152" s="175">
        <f t="shared" si="15"/>
        <v>0</v>
      </c>
    </row>
    <row r="153" spans="2:16">
      <c r="B153" s="176"/>
      <c r="C153" s="177"/>
      <c r="D153" s="177"/>
      <c r="E153" s="178"/>
      <c r="F153" s="178"/>
      <c r="G153" s="178"/>
      <c r="H153" s="178"/>
      <c r="I153" s="178"/>
      <c r="J153" s="178"/>
      <c r="K153" s="174">
        <f t="shared" si="13"/>
        <v>0</v>
      </c>
      <c r="L153" s="178"/>
      <c r="M153" s="178"/>
      <c r="N153" s="178"/>
      <c r="O153" s="174">
        <f t="shared" si="14"/>
        <v>0</v>
      </c>
      <c r="P153" s="175">
        <f t="shared" si="15"/>
        <v>0</v>
      </c>
    </row>
    <row r="154" spans="2:16">
      <c r="B154" s="176"/>
      <c r="C154" s="177"/>
      <c r="D154" s="177"/>
      <c r="E154" s="178"/>
      <c r="F154" s="178"/>
      <c r="G154" s="178"/>
      <c r="H154" s="178"/>
      <c r="I154" s="178"/>
      <c r="J154" s="178"/>
      <c r="K154" s="174">
        <f t="shared" si="13"/>
        <v>0</v>
      </c>
      <c r="L154" s="178"/>
      <c r="M154" s="178"/>
      <c r="N154" s="178"/>
      <c r="O154" s="174">
        <f t="shared" si="14"/>
        <v>0</v>
      </c>
      <c r="P154" s="175">
        <f t="shared" si="15"/>
        <v>0</v>
      </c>
    </row>
    <row r="155" spans="2:16">
      <c r="B155" s="176"/>
      <c r="C155" s="177"/>
      <c r="D155" s="177"/>
      <c r="E155" s="178"/>
      <c r="F155" s="178"/>
      <c r="G155" s="178"/>
      <c r="H155" s="178"/>
      <c r="I155" s="178"/>
      <c r="J155" s="178"/>
      <c r="K155" s="174">
        <f t="shared" si="13"/>
        <v>0</v>
      </c>
      <c r="L155" s="178"/>
      <c r="M155" s="178"/>
      <c r="N155" s="178"/>
      <c r="O155" s="174">
        <f t="shared" si="14"/>
        <v>0</v>
      </c>
      <c r="P155" s="175">
        <f t="shared" si="15"/>
        <v>0</v>
      </c>
    </row>
    <row r="156" spans="2:16">
      <c r="B156" s="176"/>
      <c r="C156" s="177"/>
      <c r="D156" s="177"/>
      <c r="E156" s="178"/>
      <c r="F156" s="178"/>
      <c r="G156" s="178"/>
      <c r="H156" s="178"/>
      <c r="I156" s="178"/>
      <c r="J156" s="178"/>
      <c r="K156" s="174">
        <f t="shared" si="13"/>
        <v>0</v>
      </c>
      <c r="L156" s="178"/>
      <c r="M156" s="178"/>
      <c r="N156" s="178"/>
      <c r="O156" s="174">
        <f t="shared" si="14"/>
        <v>0</v>
      </c>
      <c r="P156" s="175">
        <f t="shared" si="15"/>
        <v>0</v>
      </c>
    </row>
    <row r="157" spans="2:16">
      <c r="B157" s="176"/>
      <c r="C157" s="177"/>
      <c r="D157" s="177"/>
      <c r="E157" s="178"/>
      <c r="F157" s="178"/>
      <c r="G157" s="178"/>
      <c r="H157" s="178"/>
      <c r="I157" s="178"/>
      <c r="J157" s="178"/>
      <c r="K157" s="174">
        <f t="shared" si="13"/>
        <v>0</v>
      </c>
      <c r="L157" s="178"/>
      <c r="M157" s="178"/>
      <c r="N157" s="178"/>
      <c r="O157" s="174">
        <f t="shared" si="14"/>
        <v>0</v>
      </c>
      <c r="P157" s="175">
        <f t="shared" si="15"/>
        <v>0</v>
      </c>
    </row>
    <row r="158" spans="2:16">
      <c r="B158" s="176"/>
      <c r="C158" s="177"/>
      <c r="D158" s="177"/>
      <c r="E158" s="178"/>
      <c r="F158" s="178"/>
      <c r="G158" s="178"/>
      <c r="H158" s="178"/>
      <c r="I158" s="178"/>
      <c r="J158" s="178"/>
      <c r="K158" s="174">
        <f t="shared" si="13"/>
        <v>0</v>
      </c>
      <c r="L158" s="178"/>
      <c r="M158" s="178"/>
      <c r="N158" s="178"/>
      <c r="O158" s="174">
        <f t="shared" si="14"/>
        <v>0</v>
      </c>
      <c r="P158" s="175">
        <f t="shared" si="15"/>
        <v>0</v>
      </c>
    </row>
    <row r="159" spans="2:16">
      <c r="B159" s="176"/>
      <c r="C159" s="177"/>
      <c r="D159" s="177"/>
      <c r="E159" s="178"/>
      <c r="F159" s="178"/>
      <c r="G159" s="178"/>
      <c r="H159" s="178"/>
      <c r="I159" s="178"/>
      <c r="J159" s="178"/>
      <c r="K159" s="174">
        <f t="shared" si="13"/>
        <v>0</v>
      </c>
      <c r="L159" s="178"/>
      <c r="M159" s="178"/>
      <c r="N159" s="178"/>
      <c r="O159" s="174">
        <f t="shared" si="14"/>
        <v>0</v>
      </c>
      <c r="P159" s="175">
        <f t="shared" si="15"/>
        <v>0</v>
      </c>
    </row>
    <row r="160" spans="2:16">
      <c r="B160" s="176"/>
      <c r="C160" s="177"/>
      <c r="D160" s="177"/>
      <c r="E160" s="178"/>
      <c r="F160" s="178"/>
      <c r="G160" s="178"/>
      <c r="H160" s="178"/>
      <c r="I160" s="178"/>
      <c r="J160" s="178"/>
      <c r="K160" s="174">
        <f t="shared" si="13"/>
        <v>0</v>
      </c>
      <c r="L160" s="178"/>
      <c r="M160" s="178"/>
      <c r="N160" s="178"/>
      <c r="O160" s="174">
        <f t="shared" si="14"/>
        <v>0</v>
      </c>
      <c r="P160" s="175">
        <f t="shared" si="15"/>
        <v>0</v>
      </c>
    </row>
    <row r="161" spans="2:16">
      <c r="B161" s="176"/>
      <c r="C161" s="177"/>
      <c r="D161" s="177"/>
      <c r="E161" s="178"/>
      <c r="F161" s="178"/>
      <c r="G161" s="178"/>
      <c r="H161" s="178"/>
      <c r="I161" s="178"/>
      <c r="J161" s="178"/>
      <c r="K161" s="174">
        <f t="shared" si="13"/>
        <v>0</v>
      </c>
      <c r="L161" s="178"/>
      <c r="M161" s="178"/>
      <c r="N161" s="178"/>
      <c r="O161" s="174">
        <f t="shared" si="14"/>
        <v>0</v>
      </c>
      <c r="P161" s="175">
        <f t="shared" si="15"/>
        <v>0</v>
      </c>
    </row>
    <row r="162" spans="2:16">
      <c r="B162" s="176"/>
      <c r="C162" s="177"/>
      <c r="D162" s="177"/>
      <c r="E162" s="178"/>
      <c r="F162" s="178"/>
      <c r="G162" s="178"/>
      <c r="H162" s="178"/>
      <c r="I162" s="178"/>
      <c r="J162" s="178"/>
      <c r="K162" s="174">
        <f t="shared" si="13"/>
        <v>0</v>
      </c>
      <c r="L162" s="178"/>
      <c r="M162" s="178"/>
      <c r="N162" s="178"/>
      <c r="O162" s="174">
        <f t="shared" si="14"/>
        <v>0</v>
      </c>
      <c r="P162" s="175">
        <f t="shared" si="15"/>
        <v>0</v>
      </c>
    </row>
    <row r="163" spans="2:16">
      <c r="B163" s="176"/>
      <c r="C163" s="177"/>
      <c r="D163" s="177"/>
      <c r="E163" s="178"/>
      <c r="F163" s="178"/>
      <c r="G163" s="178"/>
      <c r="H163" s="178"/>
      <c r="I163" s="178"/>
      <c r="J163" s="178"/>
      <c r="K163" s="174">
        <f t="shared" si="13"/>
        <v>0</v>
      </c>
      <c r="L163" s="178"/>
      <c r="M163" s="178"/>
      <c r="N163" s="178"/>
      <c r="O163" s="174">
        <f t="shared" si="14"/>
        <v>0</v>
      </c>
      <c r="P163" s="175">
        <f t="shared" si="15"/>
        <v>0</v>
      </c>
    </row>
    <row r="164" spans="2:16">
      <c r="B164" s="176"/>
      <c r="C164" s="177"/>
      <c r="D164" s="177"/>
      <c r="E164" s="178"/>
      <c r="F164" s="178"/>
      <c r="G164" s="178"/>
      <c r="H164" s="178"/>
      <c r="I164" s="178"/>
      <c r="J164" s="178"/>
      <c r="K164" s="174">
        <f t="shared" ref="K164:K185" si="16">(E164*10)+(F164*20)+(G164*25)+(H164*1000)+(I164*J164)</f>
        <v>0</v>
      </c>
      <c r="L164" s="178"/>
      <c r="M164" s="178"/>
      <c r="N164" s="178"/>
      <c r="O164" s="174">
        <f t="shared" ref="O164:O185" si="17">(L164*10)+(M164*20)+(N164*25)</f>
        <v>0</v>
      </c>
      <c r="P164" s="175">
        <f t="shared" ref="P164:P185" si="18">K164-O164</f>
        <v>0</v>
      </c>
    </row>
    <row r="165" spans="2:16">
      <c r="B165" s="176"/>
      <c r="C165" s="177"/>
      <c r="D165" s="177"/>
      <c r="E165" s="178"/>
      <c r="F165" s="178"/>
      <c r="G165" s="178"/>
      <c r="H165" s="178"/>
      <c r="I165" s="178"/>
      <c r="J165" s="178"/>
      <c r="K165" s="174">
        <f t="shared" si="16"/>
        <v>0</v>
      </c>
      <c r="L165" s="178"/>
      <c r="M165" s="178"/>
      <c r="N165" s="178"/>
      <c r="O165" s="174">
        <f t="shared" si="17"/>
        <v>0</v>
      </c>
      <c r="P165" s="175">
        <f t="shared" si="18"/>
        <v>0</v>
      </c>
    </row>
    <row r="166" spans="2:16">
      <c r="B166" s="176"/>
      <c r="C166" s="177"/>
      <c r="D166" s="177"/>
      <c r="E166" s="178"/>
      <c r="F166" s="178"/>
      <c r="G166" s="178"/>
      <c r="H166" s="178"/>
      <c r="I166" s="178"/>
      <c r="J166" s="178"/>
      <c r="K166" s="174">
        <f t="shared" si="16"/>
        <v>0</v>
      </c>
      <c r="L166" s="178"/>
      <c r="M166" s="178"/>
      <c r="N166" s="178"/>
      <c r="O166" s="174">
        <f t="shared" si="17"/>
        <v>0</v>
      </c>
      <c r="P166" s="175">
        <f t="shared" si="18"/>
        <v>0</v>
      </c>
    </row>
    <row r="167" spans="2:16">
      <c r="B167" s="176"/>
      <c r="C167" s="177"/>
      <c r="D167" s="177"/>
      <c r="E167" s="178"/>
      <c r="F167" s="178"/>
      <c r="G167" s="178"/>
      <c r="H167" s="178"/>
      <c r="I167" s="178"/>
      <c r="J167" s="178"/>
      <c r="K167" s="174">
        <f t="shared" si="16"/>
        <v>0</v>
      </c>
      <c r="L167" s="178"/>
      <c r="M167" s="178"/>
      <c r="N167" s="178"/>
      <c r="O167" s="174">
        <f t="shared" si="17"/>
        <v>0</v>
      </c>
      <c r="P167" s="175">
        <f t="shared" si="18"/>
        <v>0</v>
      </c>
    </row>
    <row r="168" spans="2:16">
      <c r="B168" s="176"/>
      <c r="C168" s="177"/>
      <c r="D168" s="177"/>
      <c r="E168" s="178"/>
      <c r="F168" s="178"/>
      <c r="G168" s="178"/>
      <c r="H168" s="178"/>
      <c r="I168" s="178"/>
      <c r="J168" s="178"/>
      <c r="K168" s="174">
        <f t="shared" si="16"/>
        <v>0</v>
      </c>
      <c r="L168" s="178"/>
      <c r="M168" s="178"/>
      <c r="N168" s="178"/>
      <c r="O168" s="174">
        <f t="shared" si="17"/>
        <v>0</v>
      </c>
      <c r="P168" s="175">
        <f t="shared" si="18"/>
        <v>0</v>
      </c>
    </row>
    <row r="169" spans="2:16">
      <c r="B169" s="176"/>
      <c r="C169" s="177"/>
      <c r="D169" s="177"/>
      <c r="E169" s="178"/>
      <c r="F169" s="178"/>
      <c r="G169" s="178"/>
      <c r="H169" s="178"/>
      <c r="I169" s="178"/>
      <c r="J169" s="178"/>
      <c r="K169" s="174">
        <f t="shared" si="16"/>
        <v>0</v>
      </c>
      <c r="L169" s="178"/>
      <c r="M169" s="178"/>
      <c r="N169" s="178"/>
      <c r="O169" s="174">
        <f t="shared" si="17"/>
        <v>0</v>
      </c>
      <c r="P169" s="175">
        <f t="shared" si="18"/>
        <v>0</v>
      </c>
    </row>
    <row r="170" spans="2:16">
      <c r="B170" s="176"/>
      <c r="C170" s="177"/>
      <c r="D170" s="177"/>
      <c r="E170" s="178"/>
      <c r="F170" s="178"/>
      <c r="G170" s="178"/>
      <c r="H170" s="178"/>
      <c r="I170" s="178"/>
      <c r="J170" s="178"/>
      <c r="K170" s="174">
        <f t="shared" si="16"/>
        <v>0</v>
      </c>
      <c r="L170" s="178"/>
      <c r="M170" s="178"/>
      <c r="N170" s="178"/>
      <c r="O170" s="174">
        <f t="shared" si="17"/>
        <v>0</v>
      </c>
      <c r="P170" s="175">
        <f t="shared" si="18"/>
        <v>0</v>
      </c>
    </row>
    <row r="171" spans="2:16">
      <c r="B171" s="176"/>
      <c r="C171" s="177"/>
      <c r="D171" s="177"/>
      <c r="E171" s="178"/>
      <c r="F171" s="178"/>
      <c r="G171" s="178"/>
      <c r="H171" s="178"/>
      <c r="I171" s="178"/>
      <c r="J171" s="178"/>
      <c r="K171" s="174">
        <f t="shared" si="16"/>
        <v>0</v>
      </c>
      <c r="L171" s="178"/>
      <c r="M171" s="178"/>
      <c r="N171" s="178"/>
      <c r="O171" s="174">
        <f t="shared" si="17"/>
        <v>0</v>
      </c>
      <c r="P171" s="175">
        <f t="shared" si="18"/>
        <v>0</v>
      </c>
    </row>
    <row r="172" spans="2:16">
      <c r="B172" s="176"/>
      <c r="C172" s="177"/>
      <c r="D172" s="177"/>
      <c r="E172" s="178"/>
      <c r="F172" s="178"/>
      <c r="G172" s="178"/>
      <c r="H172" s="178"/>
      <c r="I172" s="178"/>
      <c r="J172" s="178"/>
      <c r="K172" s="174">
        <f t="shared" si="16"/>
        <v>0</v>
      </c>
      <c r="L172" s="178"/>
      <c r="M172" s="178"/>
      <c r="N172" s="178"/>
      <c r="O172" s="174">
        <f t="shared" si="17"/>
        <v>0</v>
      </c>
      <c r="P172" s="175">
        <f t="shared" si="18"/>
        <v>0</v>
      </c>
    </row>
    <row r="173" spans="2:16">
      <c r="B173" s="176"/>
      <c r="C173" s="177"/>
      <c r="D173" s="177"/>
      <c r="E173" s="178"/>
      <c r="F173" s="178"/>
      <c r="G173" s="178"/>
      <c r="H173" s="178"/>
      <c r="I173" s="178"/>
      <c r="J173" s="178"/>
      <c r="K173" s="174">
        <f t="shared" si="16"/>
        <v>0</v>
      </c>
      <c r="L173" s="178"/>
      <c r="M173" s="178"/>
      <c r="N173" s="178"/>
      <c r="O173" s="174">
        <f t="shared" si="17"/>
        <v>0</v>
      </c>
      <c r="P173" s="175">
        <f t="shared" si="18"/>
        <v>0</v>
      </c>
    </row>
    <row r="174" spans="2:16">
      <c r="B174" s="176"/>
      <c r="C174" s="177"/>
      <c r="D174" s="177"/>
      <c r="E174" s="178"/>
      <c r="F174" s="178"/>
      <c r="G174" s="178"/>
      <c r="H174" s="178"/>
      <c r="I174" s="178"/>
      <c r="J174" s="178"/>
      <c r="K174" s="174">
        <f t="shared" si="16"/>
        <v>0</v>
      </c>
      <c r="L174" s="178"/>
      <c r="M174" s="178"/>
      <c r="N174" s="178"/>
      <c r="O174" s="174">
        <f t="shared" si="17"/>
        <v>0</v>
      </c>
      <c r="P174" s="175">
        <f t="shared" si="18"/>
        <v>0</v>
      </c>
    </row>
    <row r="175" spans="2:16">
      <c r="B175" s="176"/>
      <c r="C175" s="177"/>
      <c r="D175" s="177"/>
      <c r="E175" s="178"/>
      <c r="F175" s="178"/>
      <c r="G175" s="178"/>
      <c r="H175" s="178"/>
      <c r="I175" s="178"/>
      <c r="J175" s="178"/>
      <c r="K175" s="174">
        <f t="shared" si="16"/>
        <v>0</v>
      </c>
      <c r="L175" s="178"/>
      <c r="M175" s="178"/>
      <c r="N175" s="178"/>
      <c r="O175" s="174">
        <f t="shared" si="17"/>
        <v>0</v>
      </c>
      <c r="P175" s="175">
        <f t="shared" si="18"/>
        <v>0</v>
      </c>
    </row>
    <row r="176" spans="2:16">
      <c r="B176" s="176"/>
      <c r="C176" s="177"/>
      <c r="D176" s="177"/>
      <c r="E176" s="178"/>
      <c r="F176" s="178"/>
      <c r="G176" s="178"/>
      <c r="H176" s="178"/>
      <c r="I176" s="178"/>
      <c r="J176" s="178"/>
      <c r="K176" s="174">
        <f t="shared" si="16"/>
        <v>0</v>
      </c>
      <c r="L176" s="178"/>
      <c r="M176" s="178"/>
      <c r="N176" s="178"/>
      <c r="O176" s="174">
        <f t="shared" si="17"/>
        <v>0</v>
      </c>
      <c r="P176" s="175">
        <f t="shared" si="18"/>
        <v>0</v>
      </c>
    </row>
    <row r="177" spans="2:16">
      <c r="B177" s="176"/>
      <c r="C177" s="177"/>
      <c r="D177" s="177"/>
      <c r="E177" s="178"/>
      <c r="F177" s="178"/>
      <c r="G177" s="178"/>
      <c r="H177" s="178"/>
      <c r="I177" s="178"/>
      <c r="J177" s="178"/>
      <c r="K177" s="174">
        <f t="shared" si="16"/>
        <v>0</v>
      </c>
      <c r="L177" s="178"/>
      <c r="M177" s="178"/>
      <c r="N177" s="178"/>
      <c r="O177" s="174">
        <f t="shared" si="17"/>
        <v>0</v>
      </c>
      <c r="P177" s="175">
        <f t="shared" si="18"/>
        <v>0</v>
      </c>
    </row>
    <row r="178" spans="2:16">
      <c r="B178" s="176"/>
      <c r="C178" s="177"/>
      <c r="D178" s="177"/>
      <c r="E178" s="178"/>
      <c r="F178" s="178"/>
      <c r="G178" s="178"/>
      <c r="H178" s="178"/>
      <c r="I178" s="178"/>
      <c r="J178" s="178"/>
      <c r="K178" s="174">
        <f t="shared" si="16"/>
        <v>0</v>
      </c>
      <c r="L178" s="178"/>
      <c r="M178" s="178"/>
      <c r="N178" s="178"/>
      <c r="O178" s="174">
        <f t="shared" si="17"/>
        <v>0</v>
      </c>
      <c r="P178" s="175">
        <f t="shared" si="18"/>
        <v>0</v>
      </c>
    </row>
    <row r="179" spans="2:16">
      <c r="B179" s="176"/>
      <c r="C179" s="177"/>
      <c r="D179" s="177"/>
      <c r="E179" s="178"/>
      <c r="F179" s="178"/>
      <c r="G179" s="178"/>
      <c r="H179" s="178"/>
      <c r="I179" s="178"/>
      <c r="J179" s="178"/>
      <c r="K179" s="174">
        <f t="shared" si="16"/>
        <v>0</v>
      </c>
      <c r="L179" s="178"/>
      <c r="M179" s="178"/>
      <c r="N179" s="178"/>
      <c r="O179" s="174">
        <f t="shared" si="17"/>
        <v>0</v>
      </c>
      <c r="P179" s="175">
        <f t="shared" si="18"/>
        <v>0</v>
      </c>
    </row>
    <row r="180" spans="2:16">
      <c r="B180" s="176"/>
      <c r="C180" s="177"/>
      <c r="D180" s="177"/>
      <c r="E180" s="178"/>
      <c r="F180" s="178"/>
      <c r="G180" s="178"/>
      <c r="H180" s="178"/>
      <c r="I180" s="178"/>
      <c r="J180" s="178"/>
      <c r="K180" s="174">
        <f t="shared" si="16"/>
        <v>0</v>
      </c>
      <c r="L180" s="178"/>
      <c r="M180" s="178"/>
      <c r="N180" s="178"/>
      <c r="O180" s="174">
        <f t="shared" si="17"/>
        <v>0</v>
      </c>
      <c r="P180" s="175">
        <f t="shared" si="18"/>
        <v>0</v>
      </c>
    </row>
    <row r="181" spans="2:16">
      <c r="B181" s="176"/>
      <c r="C181" s="177"/>
      <c r="D181" s="177"/>
      <c r="E181" s="178"/>
      <c r="F181" s="178"/>
      <c r="G181" s="178"/>
      <c r="H181" s="178"/>
      <c r="I181" s="178"/>
      <c r="J181" s="178"/>
      <c r="K181" s="174">
        <f t="shared" si="16"/>
        <v>0</v>
      </c>
      <c r="L181" s="178"/>
      <c r="M181" s="178"/>
      <c r="N181" s="178"/>
      <c r="O181" s="174">
        <f t="shared" si="17"/>
        <v>0</v>
      </c>
      <c r="P181" s="175">
        <f t="shared" si="18"/>
        <v>0</v>
      </c>
    </row>
    <row r="182" spans="2:16">
      <c r="B182" s="176"/>
      <c r="C182" s="177"/>
      <c r="D182" s="177"/>
      <c r="E182" s="178"/>
      <c r="F182" s="178"/>
      <c r="G182" s="178"/>
      <c r="H182" s="178"/>
      <c r="I182" s="178"/>
      <c r="J182" s="178"/>
      <c r="K182" s="174">
        <f t="shared" si="16"/>
        <v>0</v>
      </c>
      <c r="L182" s="178"/>
      <c r="M182" s="178"/>
      <c r="N182" s="178"/>
      <c r="O182" s="174">
        <f t="shared" si="17"/>
        <v>0</v>
      </c>
      <c r="P182" s="175">
        <f t="shared" si="18"/>
        <v>0</v>
      </c>
    </row>
    <row r="183" spans="2:16">
      <c r="B183" s="176"/>
      <c r="C183" s="177"/>
      <c r="D183" s="177"/>
      <c r="E183" s="178"/>
      <c r="F183" s="178"/>
      <c r="G183" s="178"/>
      <c r="H183" s="178"/>
      <c r="I183" s="178"/>
      <c r="J183" s="178"/>
      <c r="K183" s="174">
        <f t="shared" si="16"/>
        <v>0</v>
      </c>
      <c r="L183" s="178"/>
      <c r="M183" s="178"/>
      <c r="N183" s="178"/>
      <c r="O183" s="174">
        <f t="shared" si="17"/>
        <v>0</v>
      </c>
      <c r="P183" s="175">
        <f t="shared" si="18"/>
        <v>0</v>
      </c>
    </row>
    <row r="184" spans="2:16">
      <c r="B184" s="176"/>
      <c r="C184" s="177"/>
      <c r="D184" s="177"/>
      <c r="E184" s="178"/>
      <c r="F184" s="178"/>
      <c r="G184" s="178"/>
      <c r="H184" s="178"/>
      <c r="I184" s="178"/>
      <c r="J184" s="178"/>
      <c r="K184" s="174">
        <f t="shared" si="16"/>
        <v>0</v>
      </c>
      <c r="L184" s="178"/>
      <c r="M184" s="178"/>
      <c r="N184" s="178"/>
      <c r="O184" s="174">
        <f t="shared" si="17"/>
        <v>0</v>
      </c>
      <c r="P184" s="175">
        <f t="shared" si="18"/>
        <v>0</v>
      </c>
    </row>
    <row r="185" spans="2:16" ht="15.5" thickBot="1">
      <c r="B185" s="181"/>
      <c r="C185" s="182"/>
      <c r="D185" s="182"/>
      <c r="E185" s="183"/>
      <c r="F185" s="183"/>
      <c r="G185" s="183"/>
      <c r="H185" s="183"/>
      <c r="I185" s="183"/>
      <c r="J185" s="183"/>
      <c r="K185" s="174">
        <f t="shared" si="16"/>
        <v>0</v>
      </c>
      <c r="L185" s="183"/>
      <c r="M185" s="183"/>
      <c r="N185" s="183"/>
      <c r="O185" s="174">
        <f t="shared" si="17"/>
        <v>0</v>
      </c>
      <c r="P185" s="175">
        <f t="shared" si="18"/>
        <v>0</v>
      </c>
    </row>
    <row r="186" spans="2:16" ht="15.5" thickBot="1">
      <c r="B186" s="186" t="s">
        <v>121</v>
      </c>
      <c r="C186" s="187"/>
      <c r="D186" s="188"/>
      <c r="E186" s="190">
        <f>SUM(E36:E185)</f>
        <v>0</v>
      </c>
      <c r="F186" s="190">
        <f>SUM(F36:F185)</f>
        <v>0</v>
      </c>
      <c r="G186" s="190">
        <f>SUM(G36:G185)</f>
        <v>0</v>
      </c>
      <c r="H186" s="190">
        <f>SUM(H36:H185)</f>
        <v>0</v>
      </c>
      <c r="I186" s="190">
        <f>SUM(I36:I185)</f>
        <v>0</v>
      </c>
      <c r="J186" s="188"/>
      <c r="K186" s="190">
        <f t="shared" ref="K186:P186" si="19">SUM(K36:K185)</f>
        <v>0</v>
      </c>
      <c r="L186" s="190">
        <f t="shared" si="19"/>
        <v>0</v>
      </c>
      <c r="M186" s="190">
        <f t="shared" si="19"/>
        <v>0</v>
      </c>
      <c r="N186" s="190">
        <f t="shared" si="19"/>
        <v>0</v>
      </c>
      <c r="O186" s="190">
        <f t="shared" si="19"/>
        <v>0</v>
      </c>
      <c r="P186" s="191">
        <f t="shared" si="19"/>
        <v>0</v>
      </c>
    </row>
  </sheetData>
  <mergeCells count="31">
    <mergeCell ref="B32:P32"/>
    <mergeCell ref="B34:B35"/>
    <mergeCell ref="C34:C35"/>
    <mergeCell ref="D34:D35"/>
    <mergeCell ref="E34:E35"/>
    <mergeCell ref="F34:F35"/>
    <mergeCell ref="G34:G35"/>
    <mergeCell ref="H34:H35"/>
    <mergeCell ref="I34:J34"/>
    <mergeCell ref="K34:K35"/>
    <mergeCell ref="L34:L35"/>
    <mergeCell ref="M34:M35"/>
    <mergeCell ref="N34:N35"/>
    <mergeCell ref="O34:O35"/>
    <mergeCell ref="P34:P35"/>
    <mergeCell ref="P6:P7"/>
    <mergeCell ref="C2:N2"/>
    <mergeCell ref="B4:P4"/>
    <mergeCell ref="B6:B7"/>
    <mergeCell ref="C6:C7"/>
    <mergeCell ref="D6:D7"/>
    <mergeCell ref="E6:E7"/>
    <mergeCell ref="F6:F7"/>
    <mergeCell ref="G6:G7"/>
    <mergeCell ref="H6:H7"/>
    <mergeCell ref="I6:J6"/>
    <mergeCell ref="K6:K7"/>
    <mergeCell ref="L6:L7"/>
    <mergeCell ref="M6:M7"/>
    <mergeCell ref="N6:N7"/>
    <mergeCell ref="O6:O7"/>
  </mergeCells>
  <pageMargins left="0.70866141732283516" right="0.70866141732283516" top="0.74803149606299213" bottom="0.74803149606299213" header="0.31496062992126012" footer="0.31496062992126012"/>
  <pageSetup paperSize="0" orientation="landscape" horizontalDpi="0" verticalDpi="0" copie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  <pageSetUpPr fitToPage="1"/>
  </sheetPr>
  <dimension ref="A1:U57"/>
  <sheetViews>
    <sheetView tabSelected="1" zoomScale="71" workbookViewId="0">
      <selection activeCell="L47" sqref="L47:M47"/>
    </sheetView>
  </sheetViews>
  <sheetFormatPr baseColWidth="10" defaultRowHeight="14.75"/>
  <cols>
    <col min="1" max="1" width="4.1328125" customWidth="1"/>
    <col min="2" max="2" width="14" customWidth="1"/>
    <col min="3" max="3" width="11.1328125" customWidth="1"/>
    <col min="4" max="5" width="11.40625" customWidth="1"/>
    <col min="6" max="6" width="14.26953125" customWidth="1"/>
    <col min="7" max="10" width="11.40625" customWidth="1"/>
    <col min="11" max="11" width="5.54296875" customWidth="1"/>
    <col min="12" max="12" width="11.40625" customWidth="1"/>
    <col min="13" max="13" width="11.86328125" customWidth="1"/>
    <col min="14" max="17" width="11.40625" customWidth="1"/>
    <col min="18" max="18" width="15.54296875" customWidth="1"/>
    <col min="19" max="19" width="11.40625" customWidth="1"/>
  </cols>
  <sheetData>
    <row r="1" spans="1:21" ht="21">
      <c r="A1" s="18"/>
      <c r="B1" s="18"/>
      <c r="C1" s="18"/>
      <c r="D1" s="18"/>
      <c r="E1" s="18"/>
      <c r="F1" s="18"/>
      <c r="G1" s="18"/>
      <c r="H1" s="18"/>
      <c r="I1" s="192" t="s">
        <v>200</v>
      </c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</row>
    <row r="2" spans="1:21" ht="18.5">
      <c r="A2" s="18"/>
      <c r="B2" s="18"/>
      <c r="C2" s="18"/>
      <c r="D2" s="18"/>
      <c r="E2" s="18"/>
      <c r="F2" s="18"/>
      <c r="G2" s="18"/>
      <c r="H2" s="18"/>
      <c r="I2" s="193" t="s">
        <v>144</v>
      </c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1" ht="21">
      <c r="A3" s="18"/>
      <c r="B3" s="18"/>
      <c r="C3" s="18"/>
      <c r="D3" s="18"/>
      <c r="E3" s="18"/>
      <c r="F3" s="18"/>
      <c r="G3" s="18"/>
      <c r="H3" s="18"/>
      <c r="I3" s="194" t="s">
        <v>221</v>
      </c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</row>
    <row r="4" spans="1:21" ht="16">
      <c r="A4" s="18"/>
      <c r="B4" s="18"/>
      <c r="C4" s="18"/>
      <c r="D4" s="18"/>
      <c r="E4" s="18"/>
      <c r="F4" s="18"/>
      <c r="G4" s="18"/>
      <c r="H4" s="18"/>
      <c r="I4" s="195" t="s">
        <v>145</v>
      </c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</row>
    <row r="5" spans="1:21" ht="16">
      <c r="A5" s="18"/>
      <c r="B5" s="18"/>
      <c r="C5" s="18"/>
      <c r="D5" s="18"/>
      <c r="E5" s="18"/>
      <c r="F5" s="18"/>
      <c r="G5" s="18"/>
      <c r="H5" s="18"/>
      <c r="I5" s="196" t="s">
        <v>222</v>
      </c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</row>
    <row r="6" spans="1:21" ht="15.5" thickBot="1">
      <c r="A6" s="18"/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</row>
    <row r="7" spans="1:21" ht="18.5">
      <c r="A7" s="18"/>
      <c r="B7" s="18"/>
      <c r="C7" s="18"/>
      <c r="D7" s="18"/>
      <c r="E7" s="197" t="s">
        <v>146</v>
      </c>
      <c r="F7" s="198"/>
      <c r="G7" s="198"/>
      <c r="H7" s="198"/>
      <c r="I7" s="198"/>
      <c r="J7" s="198"/>
      <c r="K7" s="198"/>
      <c r="L7" s="198"/>
      <c r="M7" s="198"/>
      <c r="N7" s="198"/>
      <c r="O7" s="199"/>
      <c r="P7" s="18"/>
      <c r="Q7" s="18"/>
      <c r="R7" s="18"/>
      <c r="S7" s="18"/>
      <c r="T7" s="18"/>
      <c r="U7" s="18"/>
    </row>
    <row r="8" spans="1:21" ht="15.5" thickBot="1">
      <c r="A8" s="18"/>
      <c r="B8" s="18"/>
      <c r="C8" s="18"/>
      <c r="D8" s="18"/>
      <c r="E8" s="200" t="s">
        <v>147</v>
      </c>
      <c r="F8" s="288"/>
      <c r="G8" s="288"/>
      <c r="H8" s="202"/>
      <c r="I8" s="203" t="s">
        <v>148</v>
      </c>
      <c r="J8" s="201"/>
      <c r="K8" s="201"/>
      <c r="L8" s="202"/>
      <c r="O8" s="204"/>
      <c r="P8" s="18"/>
      <c r="Q8" s="18"/>
      <c r="R8" s="18"/>
      <c r="S8" s="18"/>
      <c r="T8" s="18"/>
      <c r="U8" s="18"/>
    </row>
    <row r="9" spans="1:21" ht="15.5" thickTop="1">
      <c r="A9" s="18"/>
      <c r="B9" s="18"/>
      <c r="C9" s="18"/>
      <c r="D9" s="18"/>
      <c r="E9" s="205" t="s">
        <v>149</v>
      </c>
      <c r="F9" s="206"/>
      <c r="G9" s="206"/>
      <c r="H9" s="206"/>
      <c r="I9" s="206"/>
      <c r="J9" s="206"/>
      <c r="K9" s="206"/>
      <c r="O9" s="204"/>
      <c r="P9" s="18"/>
      <c r="Q9" s="18"/>
      <c r="R9" s="18"/>
      <c r="S9" s="18"/>
      <c r="T9" s="18"/>
      <c r="U9" s="18"/>
    </row>
    <row r="10" spans="1:21" ht="15.5" thickBot="1">
      <c r="A10" s="18"/>
      <c r="B10" s="18"/>
      <c r="C10" s="18"/>
      <c r="D10" s="18"/>
      <c r="E10" s="200" t="s">
        <v>150</v>
      </c>
      <c r="F10" s="288"/>
      <c r="G10" s="288"/>
      <c r="H10" s="288"/>
      <c r="I10" s="288"/>
      <c r="J10" s="288"/>
      <c r="K10" s="288"/>
      <c r="O10" s="204"/>
      <c r="P10" s="18"/>
      <c r="Q10" s="18"/>
      <c r="R10" s="18"/>
      <c r="S10" s="18"/>
      <c r="T10" s="18"/>
      <c r="U10" s="18"/>
    </row>
    <row r="11" spans="1:21" ht="16.25" thickTop="1" thickBot="1">
      <c r="A11" s="18"/>
      <c r="B11" s="18"/>
      <c r="C11" s="18"/>
      <c r="D11" s="18"/>
      <c r="E11" s="200" t="s">
        <v>151</v>
      </c>
      <c r="F11" s="207"/>
      <c r="G11" s="203" t="s">
        <v>152</v>
      </c>
      <c r="H11" s="289"/>
      <c r="I11" s="289"/>
      <c r="J11" s="289"/>
      <c r="K11" s="289"/>
      <c r="O11" s="204"/>
      <c r="P11" s="18"/>
      <c r="Q11" s="18"/>
      <c r="R11" s="18"/>
      <c r="S11" s="18"/>
      <c r="T11" s="18"/>
      <c r="U11" s="18"/>
    </row>
    <row r="12" spans="1:21" ht="16.25" thickTop="1" thickBot="1">
      <c r="A12" s="18"/>
      <c r="B12" s="18"/>
      <c r="C12" s="18"/>
      <c r="D12" s="18"/>
      <c r="E12" s="200" t="s">
        <v>153</v>
      </c>
      <c r="F12" s="288"/>
      <c r="G12" s="288"/>
      <c r="H12" s="203" t="s">
        <v>154</v>
      </c>
      <c r="I12" s="289"/>
      <c r="J12" s="289"/>
      <c r="K12" s="203" t="s">
        <v>155</v>
      </c>
      <c r="L12" s="201"/>
      <c r="M12" s="201"/>
      <c r="N12" s="201"/>
      <c r="O12" s="204"/>
      <c r="P12" s="18"/>
      <c r="Q12" s="18"/>
      <c r="R12" s="18"/>
      <c r="S12" s="18"/>
      <c r="T12" s="18"/>
      <c r="U12" s="18"/>
    </row>
    <row r="13" spans="1:21" ht="16.25" thickTop="1" thickBot="1">
      <c r="A13" s="18"/>
      <c r="B13" s="18"/>
      <c r="C13" s="18"/>
      <c r="D13" s="18"/>
      <c r="E13" s="208"/>
      <c r="F13" s="209"/>
      <c r="G13" s="209"/>
      <c r="H13" s="210"/>
      <c r="I13" s="209"/>
      <c r="J13" s="209"/>
      <c r="K13" s="210"/>
      <c r="L13" s="209"/>
      <c r="M13" s="209"/>
      <c r="N13" s="209"/>
      <c r="O13" s="211"/>
      <c r="P13" s="18"/>
      <c r="Q13" s="18"/>
      <c r="R13" s="18"/>
      <c r="S13" s="18"/>
      <c r="T13" s="18"/>
      <c r="U13" s="18"/>
    </row>
    <row r="14" spans="1:21" ht="15.5" thickBot="1">
      <c r="A14" s="18"/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</row>
    <row r="15" spans="1:21" ht="18.5">
      <c r="A15" s="18"/>
      <c r="B15" s="291" t="s">
        <v>223</v>
      </c>
      <c r="C15" s="291"/>
      <c r="D15" s="291"/>
      <c r="E15" s="291"/>
      <c r="F15" s="291"/>
      <c r="G15" s="291"/>
      <c r="H15" s="291"/>
      <c r="I15" s="291"/>
      <c r="J15" s="291"/>
      <c r="K15" s="18"/>
      <c r="L15" s="291" t="s">
        <v>224</v>
      </c>
      <c r="M15" s="291"/>
      <c r="N15" s="291"/>
      <c r="O15" s="291"/>
      <c r="P15" s="291"/>
      <c r="Q15" s="291"/>
      <c r="R15" s="291"/>
      <c r="S15" s="291"/>
      <c r="T15" s="291"/>
      <c r="U15" s="18"/>
    </row>
    <row r="16" spans="1:21" ht="19.25" thickBot="1">
      <c r="A16" s="18"/>
      <c r="B16" s="292" t="s">
        <v>225</v>
      </c>
      <c r="C16" s="292"/>
      <c r="D16" s="292"/>
      <c r="E16" s="292"/>
      <c r="F16" s="292"/>
      <c r="G16" s="292"/>
      <c r="H16" s="292"/>
      <c r="I16" s="292"/>
      <c r="J16" s="292"/>
      <c r="K16" s="18"/>
      <c r="L16" s="292" t="s">
        <v>225</v>
      </c>
      <c r="M16" s="292"/>
      <c r="N16" s="292"/>
      <c r="O16" s="292"/>
      <c r="P16" s="292"/>
      <c r="Q16" s="292"/>
      <c r="R16" s="292"/>
      <c r="S16" s="292"/>
      <c r="T16" s="292"/>
      <c r="U16" s="18"/>
    </row>
    <row r="17" spans="1:21" ht="15.5" thickBot="1">
      <c r="A17" s="18"/>
      <c r="B17" s="212" t="s">
        <v>226</v>
      </c>
      <c r="C17" s="213"/>
      <c r="D17" s="213"/>
      <c r="E17" s="213"/>
      <c r="F17" s="213"/>
      <c r="G17" s="213"/>
      <c r="H17" s="213"/>
      <c r="I17" s="213"/>
      <c r="J17" s="214"/>
      <c r="K17" s="18"/>
      <c r="L17" s="215" t="s">
        <v>230</v>
      </c>
      <c r="M17" s="216"/>
      <c r="N17" s="216"/>
      <c r="O17" s="216"/>
      <c r="P17" s="216"/>
      <c r="Q17" s="217">
        <f>Production!D135</f>
        <v>0</v>
      </c>
      <c r="R17" t="s">
        <v>156</v>
      </c>
      <c r="T17" s="204"/>
      <c r="U17" s="18"/>
    </row>
    <row r="18" spans="1:21" ht="16.25" thickTop="1" thickBot="1">
      <c r="A18" s="18"/>
      <c r="B18" s="215" t="s">
        <v>227</v>
      </c>
      <c r="C18" s="216"/>
      <c r="D18" s="216"/>
      <c r="E18" s="216"/>
      <c r="F18" s="218">
        <f>Production!D29</f>
        <v>0</v>
      </c>
      <c r="G18" t="s">
        <v>157</v>
      </c>
      <c r="J18" s="204"/>
      <c r="K18" s="18"/>
      <c r="L18" s="215" t="s">
        <v>158</v>
      </c>
      <c r="M18" s="216"/>
      <c r="N18" s="216"/>
      <c r="O18" s="216"/>
      <c r="P18" s="216"/>
      <c r="Q18" s="207"/>
      <c r="R18" t="s">
        <v>159</v>
      </c>
      <c r="S18" s="207"/>
      <c r="T18" s="204" t="s">
        <v>156</v>
      </c>
      <c r="U18" s="18"/>
    </row>
    <row r="19" spans="1:21" ht="16.25" thickTop="1" thickBot="1">
      <c r="A19" s="18"/>
      <c r="B19" s="205" t="s">
        <v>188</v>
      </c>
      <c r="J19" s="204"/>
      <c r="K19" s="18"/>
      <c r="L19" s="215" t="s">
        <v>160</v>
      </c>
      <c r="M19" s="216"/>
      <c r="N19" s="216"/>
      <c r="O19" s="216"/>
      <c r="P19" s="216"/>
      <c r="Q19" s="219">
        <f>Q17+Q18*S18</f>
        <v>0</v>
      </c>
      <c r="R19" t="s">
        <v>156</v>
      </c>
      <c r="T19" s="204"/>
      <c r="U19" s="18"/>
    </row>
    <row r="20" spans="1:21" ht="15.5" thickTop="1">
      <c r="A20" s="18"/>
      <c r="B20" s="220"/>
      <c r="J20" s="204"/>
      <c r="K20" s="18"/>
      <c r="L20" s="220"/>
      <c r="T20" s="204"/>
      <c r="U20" s="18"/>
    </row>
    <row r="21" spans="1:21">
      <c r="A21" s="18"/>
      <c r="B21" s="200" t="s">
        <v>228</v>
      </c>
      <c r="C21" s="216"/>
      <c r="D21" s="216"/>
      <c r="E21" s="216"/>
      <c r="F21" s="216"/>
      <c r="G21" s="216"/>
      <c r="J21" s="204"/>
      <c r="K21" s="18"/>
      <c r="L21" s="200" t="s">
        <v>231</v>
      </c>
      <c r="M21" s="216"/>
      <c r="N21" s="216"/>
      <c r="O21" s="216"/>
      <c r="P21" s="216"/>
      <c r="Q21" s="216"/>
      <c r="T21" s="204"/>
      <c r="U21" s="18"/>
    </row>
    <row r="22" spans="1:21">
      <c r="A22" s="18"/>
      <c r="B22" s="200" t="s">
        <v>189</v>
      </c>
      <c r="C22" s="216"/>
      <c r="D22" s="216"/>
      <c r="E22" s="216"/>
      <c r="F22" s="216"/>
      <c r="G22" s="216"/>
      <c r="J22" s="204"/>
      <c r="K22" s="18"/>
      <c r="L22" s="200" t="s">
        <v>232</v>
      </c>
      <c r="M22" s="216"/>
      <c r="N22" s="216"/>
      <c r="O22" s="216"/>
      <c r="P22" s="216"/>
      <c r="Q22" s="216"/>
      <c r="T22" s="204"/>
      <c r="U22" s="18"/>
    </row>
    <row r="23" spans="1:21" ht="15.5" thickBot="1">
      <c r="A23" s="18"/>
      <c r="B23" s="220"/>
      <c r="C23" t="s">
        <v>161</v>
      </c>
      <c r="E23" s="249">
        <f>Ventes!L29</f>
        <v>0</v>
      </c>
      <c r="F23" s="6" t="s">
        <v>162</v>
      </c>
      <c r="J23" s="204"/>
      <c r="K23" s="18"/>
      <c r="L23" s="220"/>
      <c r="M23" t="s">
        <v>161</v>
      </c>
      <c r="O23" s="248">
        <f>Ventes!L186</f>
        <v>0</v>
      </c>
      <c r="P23" s="6" t="s">
        <v>162</v>
      </c>
      <c r="T23" s="204"/>
      <c r="U23" s="18"/>
    </row>
    <row r="24" spans="1:21" ht="16.25" thickTop="1" thickBot="1">
      <c r="A24" s="18"/>
      <c r="B24" s="220"/>
      <c r="C24" t="s">
        <v>163</v>
      </c>
      <c r="E24" s="249">
        <f>Ventes!M29</f>
        <v>0</v>
      </c>
      <c r="F24" s="6" t="s">
        <v>162</v>
      </c>
      <c r="J24" s="204"/>
      <c r="K24" s="18"/>
      <c r="L24" s="220"/>
      <c r="M24" t="s">
        <v>163</v>
      </c>
      <c r="O24" s="248">
        <f>Ventes!M186</f>
        <v>0</v>
      </c>
      <c r="P24" s="6" t="s">
        <v>162</v>
      </c>
      <c r="T24" s="204"/>
      <c r="U24" s="18"/>
    </row>
    <row r="25" spans="1:21" ht="16.25" thickTop="1" thickBot="1">
      <c r="A25" s="18"/>
      <c r="B25" s="220"/>
      <c r="C25" t="s">
        <v>164</v>
      </c>
      <c r="E25" s="249">
        <f>Ventes!N29</f>
        <v>0</v>
      </c>
      <c r="F25" s="6" t="s">
        <v>162</v>
      </c>
      <c r="J25" s="204"/>
      <c r="K25" s="18"/>
      <c r="L25" s="220"/>
      <c r="M25" t="s">
        <v>164</v>
      </c>
      <c r="O25" s="248">
        <f>Ventes!N186</f>
        <v>0</v>
      </c>
      <c r="P25" s="6" t="s">
        <v>162</v>
      </c>
      <c r="T25" s="204"/>
      <c r="U25" s="18"/>
    </row>
    <row r="26" spans="1:21" ht="16.25" thickTop="1" thickBot="1">
      <c r="A26" s="18"/>
      <c r="B26" s="220" t="s">
        <v>165</v>
      </c>
      <c r="E26" s="207"/>
      <c r="F26" s="221" t="s">
        <v>166</v>
      </c>
      <c r="G26" s="207"/>
      <c r="H26" t="s">
        <v>167</v>
      </c>
      <c r="I26" s="206"/>
      <c r="J26" s="204"/>
      <c r="K26" s="18"/>
      <c r="L26" s="220" t="s">
        <v>165</v>
      </c>
      <c r="O26" s="207"/>
      <c r="P26" s="221" t="s">
        <v>166</v>
      </c>
      <c r="Q26" s="207"/>
      <c r="R26" t="s">
        <v>167</v>
      </c>
      <c r="T26" s="204"/>
      <c r="U26" s="18"/>
    </row>
    <row r="27" spans="1:21" ht="16.25" thickTop="1" thickBot="1">
      <c r="A27" s="18"/>
      <c r="B27" s="220" t="s">
        <v>165</v>
      </c>
      <c r="E27" s="207"/>
      <c r="F27" s="221" t="s">
        <v>166</v>
      </c>
      <c r="G27" s="207"/>
      <c r="H27" t="s">
        <v>168</v>
      </c>
      <c r="J27" s="204"/>
      <c r="K27" s="18"/>
      <c r="L27" s="220" t="s">
        <v>165</v>
      </c>
      <c r="O27" s="207"/>
      <c r="P27" s="221" t="s">
        <v>166</v>
      </c>
      <c r="Q27" s="207"/>
      <c r="R27" t="s">
        <v>168</v>
      </c>
      <c r="T27" s="204"/>
      <c r="U27" s="18"/>
    </row>
    <row r="28" spans="1:21" ht="15.5" thickTop="1">
      <c r="A28" s="18"/>
      <c r="B28" s="220"/>
      <c r="D28" s="221"/>
      <c r="G28" s="222"/>
      <c r="J28" s="204"/>
      <c r="K28" s="18"/>
      <c r="L28" s="220"/>
      <c r="N28" s="221"/>
      <c r="Q28" s="222"/>
      <c r="T28" s="204"/>
      <c r="U28" s="18"/>
    </row>
    <row r="29" spans="1:21" ht="15.5" thickBot="1">
      <c r="A29" s="18"/>
      <c r="B29" s="223" t="s">
        <v>169</v>
      </c>
      <c r="C29" s="207"/>
      <c r="D29" s="206" t="s">
        <v>170</v>
      </c>
      <c r="J29" s="204"/>
      <c r="K29" s="18"/>
      <c r="L29" s="223" t="s">
        <v>169</v>
      </c>
      <c r="M29" s="207"/>
      <c r="N29" s="206" t="s">
        <v>170</v>
      </c>
      <c r="T29" s="204"/>
      <c r="U29" s="18"/>
    </row>
    <row r="30" spans="1:21" ht="15.5" thickTop="1">
      <c r="A30" s="18"/>
      <c r="B30" s="224"/>
      <c r="C30" s="225"/>
      <c r="J30" s="204"/>
      <c r="K30" s="18"/>
      <c r="L30" s="224"/>
      <c r="M30" s="225"/>
      <c r="T30" s="204"/>
      <c r="U30" s="18"/>
    </row>
    <row r="31" spans="1:21" ht="29.5">
      <c r="A31" s="18"/>
      <c r="B31" s="226" t="s">
        <v>171</v>
      </c>
      <c r="C31" s="202">
        <f>E23*10+E24*20+E25*25+E26*G26+E27*G27</f>
        <v>0</v>
      </c>
      <c r="D31" t="s">
        <v>172</v>
      </c>
      <c r="J31" s="204"/>
      <c r="K31" s="18"/>
      <c r="L31" s="226" t="s">
        <v>171</v>
      </c>
      <c r="M31" s="202">
        <f>O23*10+O24*20+O25*25+O26*Q26+O27*Q27</f>
        <v>0</v>
      </c>
      <c r="N31" t="s">
        <v>172</v>
      </c>
      <c r="T31" s="204"/>
      <c r="U31" s="18"/>
    </row>
    <row r="32" spans="1:21">
      <c r="A32" s="18"/>
      <c r="B32" s="226"/>
      <c r="J32" s="204"/>
      <c r="K32" s="18"/>
      <c r="L32" s="226"/>
      <c r="T32" s="204"/>
      <c r="U32" s="18"/>
    </row>
    <row r="33" spans="1:21">
      <c r="A33" s="18"/>
      <c r="B33" s="200" t="s">
        <v>185</v>
      </c>
      <c r="C33" s="216"/>
      <c r="D33" s="216"/>
      <c r="E33" s="216"/>
      <c r="F33" s="216"/>
      <c r="G33" s="216"/>
      <c r="H33" s="216"/>
      <c r="I33" s="216"/>
      <c r="J33" s="204"/>
      <c r="K33" s="18"/>
      <c r="L33" s="200" t="s">
        <v>233</v>
      </c>
      <c r="M33" s="216"/>
      <c r="N33" s="216"/>
      <c r="O33" s="216"/>
      <c r="P33" s="216"/>
      <c r="Q33" s="216"/>
      <c r="R33" s="216"/>
      <c r="S33" s="216"/>
      <c r="T33" s="204"/>
      <c r="U33" s="18"/>
    </row>
    <row r="34" spans="1:21" ht="30.25" thickBot="1">
      <c r="A34" s="18"/>
      <c r="B34" s="226" t="s">
        <v>173</v>
      </c>
      <c r="C34" s="248">
        <f>Ventes!P29</f>
        <v>0</v>
      </c>
      <c r="D34" t="s">
        <v>174</v>
      </c>
      <c r="G34" s="159" t="s">
        <v>169</v>
      </c>
      <c r="H34" s="207"/>
      <c r="I34" s="206" t="s">
        <v>170</v>
      </c>
      <c r="J34" s="204"/>
      <c r="K34" s="18"/>
      <c r="L34" s="226" t="s">
        <v>173</v>
      </c>
      <c r="M34" s="248">
        <f>Ventes!P186</f>
        <v>0</v>
      </c>
      <c r="N34" t="s">
        <v>174</v>
      </c>
      <c r="Q34" s="159" t="s">
        <v>169</v>
      </c>
      <c r="R34" s="207"/>
      <c r="S34" s="206" t="s">
        <v>170</v>
      </c>
      <c r="T34" s="204"/>
      <c r="U34" s="18"/>
    </row>
    <row r="35" spans="1:21" ht="15.5" thickTop="1">
      <c r="A35" s="18"/>
      <c r="B35" s="220"/>
      <c r="J35" s="204"/>
      <c r="K35" s="18"/>
      <c r="L35" s="220"/>
      <c r="T35" s="204"/>
      <c r="U35" s="18"/>
    </row>
    <row r="36" spans="1:21">
      <c r="A36" s="18"/>
      <c r="B36" s="200" t="s">
        <v>186</v>
      </c>
      <c r="C36" s="216"/>
      <c r="D36" s="216"/>
      <c r="E36" s="216"/>
      <c r="F36" s="216"/>
      <c r="G36" s="216"/>
      <c r="H36" s="216"/>
      <c r="J36" s="204"/>
      <c r="K36" s="18"/>
      <c r="L36" s="200" t="s">
        <v>234</v>
      </c>
      <c r="M36" s="216"/>
      <c r="N36" s="216"/>
      <c r="O36" s="216"/>
      <c r="P36" s="216"/>
      <c r="Q36" s="216"/>
      <c r="R36" s="216"/>
      <c r="T36" s="204"/>
      <c r="U36" s="18"/>
    </row>
    <row r="37" spans="1:21" ht="30.25" thickBot="1">
      <c r="A37" s="18"/>
      <c r="B37" s="226" t="s">
        <v>175</v>
      </c>
      <c r="C37" s="207"/>
      <c r="D37" t="s">
        <v>176</v>
      </c>
      <c r="J37" s="204"/>
      <c r="K37" s="18"/>
      <c r="L37" s="226" t="s">
        <v>175</v>
      </c>
      <c r="M37" s="207"/>
      <c r="N37" t="s">
        <v>176</v>
      </c>
      <c r="T37" s="204"/>
      <c r="U37" s="18"/>
    </row>
    <row r="38" spans="1:21" ht="15.5" thickTop="1">
      <c r="A38" s="18"/>
      <c r="B38" s="220"/>
      <c r="J38" s="204"/>
      <c r="K38" s="18"/>
      <c r="L38" s="220"/>
      <c r="T38" s="204"/>
      <c r="U38" s="18"/>
    </row>
    <row r="39" spans="1:21">
      <c r="A39" s="18"/>
      <c r="B39" s="220"/>
      <c r="J39" s="204"/>
      <c r="K39" s="18"/>
      <c r="L39" s="220"/>
      <c r="T39" s="204"/>
      <c r="U39" s="18"/>
    </row>
    <row r="40" spans="1:21" ht="15.5" thickBot="1">
      <c r="A40" s="18"/>
      <c r="B40" s="227" t="s">
        <v>229</v>
      </c>
      <c r="C40" s="228"/>
      <c r="D40" s="228"/>
      <c r="E40" s="228"/>
      <c r="F40" s="228"/>
      <c r="G40" s="228"/>
      <c r="H40" s="228"/>
      <c r="I40" s="229">
        <f>C31+C34</f>
        <v>0</v>
      </c>
      <c r="J40" s="230" t="s">
        <v>156</v>
      </c>
      <c r="K40" s="18"/>
      <c r="L40" s="227" t="s">
        <v>235</v>
      </c>
      <c r="M40" s="228"/>
      <c r="N40" s="228"/>
      <c r="O40" s="228"/>
      <c r="P40" s="228"/>
      <c r="Q40" s="228"/>
      <c r="R40" s="228"/>
      <c r="S40" s="229">
        <f>M31+M34</f>
        <v>0</v>
      </c>
      <c r="T40" s="230" t="s">
        <v>156</v>
      </c>
      <c r="U40" s="18"/>
    </row>
    <row r="41" spans="1:21" ht="16.25" thickTop="1" thickBot="1">
      <c r="A41" s="18"/>
      <c r="B41" s="200" t="s">
        <v>177</v>
      </c>
      <c r="C41" s="216"/>
      <c r="D41" s="216"/>
      <c r="E41" s="216"/>
      <c r="F41" s="216"/>
      <c r="G41" s="216"/>
      <c r="H41" s="216"/>
      <c r="I41" s="207"/>
      <c r="J41" s="204" t="s">
        <v>156</v>
      </c>
      <c r="K41" s="18"/>
      <c r="L41" s="200" t="s">
        <v>177</v>
      </c>
      <c r="M41" s="216"/>
      <c r="N41" s="216"/>
      <c r="O41" s="216"/>
      <c r="P41" s="216"/>
      <c r="Q41" s="216"/>
      <c r="R41" s="216"/>
      <c r="S41" s="207"/>
      <c r="T41" s="204" t="s">
        <v>156</v>
      </c>
      <c r="U41" s="18"/>
    </row>
    <row r="42" spans="1:21" ht="15.5" thickTop="1">
      <c r="A42" s="18"/>
      <c r="B42" s="231" t="s">
        <v>190</v>
      </c>
      <c r="C42" s="232"/>
      <c r="D42" s="232"/>
      <c r="E42" s="232"/>
      <c r="F42" s="232"/>
      <c r="G42" s="232"/>
      <c r="H42" s="232"/>
      <c r="I42" s="233">
        <f>F18-I40-I41</f>
        <v>0</v>
      </c>
      <c r="J42" s="234" t="s">
        <v>156</v>
      </c>
      <c r="K42" s="18"/>
      <c r="L42" s="231" t="s">
        <v>236</v>
      </c>
      <c r="M42" s="232"/>
      <c r="N42" s="232"/>
      <c r="O42" s="232"/>
      <c r="P42" s="232"/>
      <c r="Q42" s="232"/>
      <c r="R42" s="232"/>
      <c r="S42" s="235">
        <f>Q19-S40-S41</f>
        <v>0</v>
      </c>
      <c r="T42" s="234" t="s">
        <v>156</v>
      </c>
      <c r="U42" s="18"/>
    </row>
    <row r="43" spans="1:21">
      <c r="A43" s="18"/>
      <c r="B43" s="236" t="s">
        <v>178</v>
      </c>
      <c r="C43" s="18"/>
      <c r="D43" s="18"/>
      <c r="E43" s="18"/>
      <c r="F43" s="18"/>
      <c r="G43" s="18"/>
      <c r="H43" s="18"/>
      <c r="I43" s="18"/>
      <c r="J43" s="237"/>
      <c r="K43" s="18"/>
      <c r="L43" s="236"/>
      <c r="M43" s="18"/>
      <c r="N43" s="18"/>
      <c r="O43" s="18"/>
      <c r="P43" s="18"/>
      <c r="Q43" s="18"/>
      <c r="R43" s="18"/>
      <c r="S43" s="18"/>
      <c r="T43" s="237"/>
      <c r="U43" s="18"/>
    </row>
    <row r="44" spans="1:21" ht="15.5" thickBot="1">
      <c r="A44" s="18"/>
      <c r="B44" s="238"/>
      <c r="C44" s="18"/>
      <c r="D44" s="18"/>
      <c r="E44" s="18"/>
      <c r="F44" s="18"/>
      <c r="G44" s="18"/>
      <c r="H44" s="18"/>
      <c r="I44" s="18"/>
      <c r="J44" s="237"/>
      <c r="K44" s="18"/>
      <c r="L44" s="238"/>
      <c r="M44" s="18"/>
      <c r="N44" s="18"/>
      <c r="O44" s="18"/>
      <c r="P44" s="18"/>
      <c r="Q44" s="18"/>
      <c r="R44" s="18"/>
      <c r="S44" s="18"/>
      <c r="T44" s="237"/>
      <c r="U44" s="18"/>
    </row>
    <row r="45" spans="1:21" ht="18.5">
      <c r="A45" s="18"/>
      <c r="B45" s="291" t="s">
        <v>187</v>
      </c>
      <c r="C45" s="291"/>
      <c r="D45" s="291"/>
      <c r="E45" s="291"/>
      <c r="F45" s="291"/>
      <c r="G45" s="291"/>
      <c r="H45" s="291"/>
      <c r="I45" s="291"/>
      <c r="J45" s="291"/>
      <c r="K45" s="18"/>
      <c r="L45" s="291" t="s">
        <v>237</v>
      </c>
      <c r="M45" s="291"/>
      <c r="N45" s="291"/>
      <c r="O45" s="291"/>
      <c r="P45" s="291"/>
      <c r="Q45" s="291"/>
      <c r="R45" s="291"/>
      <c r="S45" s="291"/>
      <c r="T45" s="291"/>
      <c r="U45" s="18"/>
    </row>
    <row r="46" spans="1:21" ht="19.25" thickBot="1">
      <c r="A46" s="18"/>
      <c r="B46" s="292" t="s">
        <v>238</v>
      </c>
      <c r="C46" s="292"/>
      <c r="D46" s="292"/>
      <c r="E46" s="292"/>
      <c r="F46" s="292"/>
      <c r="G46" s="292"/>
      <c r="H46" s="292"/>
      <c r="I46" s="292"/>
      <c r="J46" s="292"/>
      <c r="K46" s="239"/>
      <c r="L46" s="292" t="s">
        <v>238</v>
      </c>
      <c r="M46" s="292"/>
      <c r="N46" s="292"/>
      <c r="O46" s="292"/>
      <c r="P46" s="292"/>
      <c r="Q46" s="292"/>
      <c r="R46" s="292"/>
      <c r="S46" s="292"/>
      <c r="T46" s="292"/>
      <c r="U46" s="18"/>
    </row>
    <row r="47" spans="1:21">
      <c r="A47" s="18"/>
      <c r="B47" s="290" t="s">
        <v>179</v>
      </c>
      <c r="C47" s="290"/>
      <c r="D47" s="18"/>
      <c r="E47" s="18"/>
      <c r="F47" s="18"/>
      <c r="G47" s="18"/>
      <c r="H47" s="18"/>
      <c r="I47" s="18"/>
      <c r="J47" s="237"/>
      <c r="K47" s="18"/>
      <c r="L47" s="290" t="s">
        <v>179</v>
      </c>
      <c r="M47" s="290"/>
      <c r="N47" s="18"/>
      <c r="O47" s="18"/>
      <c r="P47" s="18"/>
      <c r="Q47" s="18"/>
      <c r="R47" s="18"/>
      <c r="S47" s="18"/>
      <c r="T47" s="237"/>
      <c r="U47" s="18"/>
    </row>
    <row r="48" spans="1:21" ht="24.75" customHeight="1" thickBot="1">
      <c r="A48" s="18"/>
      <c r="B48" s="215" t="s">
        <v>180</v>
      </c>
      <c r="C48" s="215"/>
      <c r="D48" s="207"/>
      <c r="E48" s="207"/>
      <c r="F48" s="207"/>
      <c r="G48" s="207"/>
      <c r="H48" s="207"/>
      <c r="I48" s="207"/>
      <c r="J48" s="240"/>
      <c r="K48" s="241"/>
      <c r="L48" s="215" t="s">
        <v>180</v>
      </c>
      <c r="M48" s="215"/>
      <c r="N48" s="207"/>
      <c r="O48" s="207"/>
      <c r="P48" s="207"/>
      <c r="Q48" s="207"/>
      <c r="R48" s="207"/>
      <c r="S48" s="207"/>
      <c r="T48" s="240"/>
      <c r="U48" s="18"/>
    </row>
    <row r="49" spans="1:21" ht="24.75" customHeight="1" thickTop="1" thickBot="1">
      <c r="A49" s="18"/>
      <c r="B49" s="238"/>
      <c r="C49" s="202"/>
      <c r="D49" s="207"/>
      <c r="E49" s="207"/>
      <c r="F49" s="207"/>
      <c r="G49" s="207"/>
      <c r="H49" s="207"/>
      <c r="I49" s="207"/>
      <c r="J49" s="240"/>
      <c r="K49" s="241"/>
      <c r="L49" s="238"/>
      <c r="M49" s="202"/>
      <c r="N49" s="207"/>
      <c r="O49" s="207"/>
      <c r="P49" s="207"/>
      <c r="Q49" s="207"/>
      <c r="R49" s="207"/>
      <c r="S49" s="207"/>
      <c r="T49" s="240"/>
      <c r="U49" s="18"/>
    </row>
    <row r="50" spans="1:21" ht="24.75" customHeight="1" thickTop="1" thickBot="1">
      <c r="A50" s="18"/>
      <c r="B50" s="215" t="s">
        <v>181</v>
      </c>
      <c r="C50" s="215"/>
      <c r="D50" s="242"/>
      <c r="E50" s="242"/>
      <c r="F50" s="242"/>
      <c r="G50" s="242"/>
      <c r="H50" s="242"/>
      <c r="I50" s="242"/>
      <c r="J50" s="243"/>
      <c r="K50" s="241"/>
      <c r="L50" s="215" t="s">
        <v>181</v>
      </c>
      <c r="M50" s="215"/>
      <c r="N50" s="242"/>
      <c r="O50" s="242"/>
      <c r="P50" s="242"/>
      <c r="Q50" s="242"/>
      <c r="R50" s="242"/>
      <c r="S50" s="242"/>
      <c r="T50" s="243"/>
      <c r="U50" s="18"/>
    </row>
    <row r="51" spans="1:21" ht="24.75" customHeight="1" thickTop="1" thickBot="1">
      <c r="A51" s="18"/>
      <c r="B51" s="238"/>
      <c r="C51" s="202"/>
      <c r="D51" s="242"/>
      <c r="E51" s="242"/>
      <c r="F51" s="242"/>
      <c r="G51" s="242"/>
      <c r="H51" s="242"/>
      <c r="I51" s="242"/>
      <c r="J51" s="243"/>
      <c r="K51" s="241"/>
      <c r="L51" s="238"/>
      <c r="M51" s="202"/>
      <c r="N51" s="242"/>
      <c r="O51" s="242"/>
      <c r="P51" s="242"/>
      <c r="Q51" s="242"/>
      <c r="R51" s="242"/>
      <c r="S51" s="242"/>
      <c r="T51" s="243"/>
      <c r="U51" s="18"/>
    </row>
    <row r="52" spans="1:21" ht="24.75" customHeight="1" thickTop="1" thickBot="1">
      <c r="A52" s="18"/>
      <c r="B52" s="215" t="s">
        <v>182</v>
      </c>
      <c r="C52" s="215"/>
      <c r="D52" s="242"/>
      <c r="E52" s="242"/>
      <c r="F52" s="242"/>
      <c r="G52" s="242"/>
      <c r="H52" s="242"/>
      <c r="I52" s="242"/>
      <c r="J52" s="243"/>
      <c r="K52" s="241"/>
      <c r="L52" s="215" t="s">
        <v>182</v>
      </c>
      <c r="M52" s="215"/>
      <c r="N52" s="242"/>
      <c r="O52" s="242"/>
      <c r="P52" s="242"/>
      <c r="Q52" s="242"/>
      <c r="R52" s="242"/>
      <c r="S52" s="242"/>
      <c r="T52" s="243"/>
      <c r="U52" s="18"/>
    </row>
    <row r="53" spans="1:21" ht="24.75" customHeight="1" thickTop="1" thickBot="1">
      <c r="A53" s="18"/>
      <c r="B53" s="238"/>
      <c r="C53" s="244"/>
      <c r="D53" s="242"/>
      <c r="E53" s="242"/>
      <c r="F53" s="242"/>
      <c r="G53" s="242"/>
      <c r="H53" s="242"/>
      <c r="I53" s="242"/>
      <c r="J53" s="243"/>
      <c r="K53" s="244"/>
      <c r="L53" s="238"/>
      <c r="M53" s="244"/>
      <c r="N53" s="242"/>
      <c r="O53" s="242"/>
      <c r="P53" s="242"/>
      <c r="Q53" s="242"/>
      <c r="R53" s="242"/>
      <c r="S53" s="242"/>
      <c r="T53" s="243"/>
      <c r="U53" s="18"/>
    </row>
    <row r="54" spans="1:21" ht="24.75" customHeight="1" thickTop="1" thickBot="1">
      <c r="A54" s="18"/>
      <c r="B54" s="245"/>
      <c r="C54" s="246"/>
      <c r="D54" s="246"/>
      <c r="E54" s="246"/>
      <c r="F54" s="246"/>
      <c r="G54" s="246"/>
      <c r="H54" s="246"/>
      <c r="I54" s="246"/>
      <c r="J54" s="247"/>
      <c r="K54" s="18"/>
      <c r="L54" s="245"/>
      <c r="M54" s="246"/>
      <c r="N54" s="246"/>
      <c r="O54" s="246"/>
      <c r="P54" s="246"/>
      <c r="Q54" s="246"/>
      <c r="R54" s="246"/>
      <c r="S54" s="246"/>
      <c r="T54" s="247"/>
      <c r="U54" s="18"/>
    </row>
    <row r="55" spans="1:21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</row>
    <row r="56" spans="1:21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</row>
    <row r="57" spans="1:21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U57" s="18"/>
    </row>
  </sheetData>
  <mergeCells count="15">
    <mergeCell ref="B47:C47"/>
    <mergeCell ref="L47:M47"/>
    <mergeCell ref="L15:T15"/>
    <mergeCell ref="B16:J16"/>
    <mergeCell ref="L16:T16"/>
    <mergeCell ref="B45:J45"/>
    <mergeCell ref="L45:T45"/>
    <mergeCell ref="B46:J46"/>
    <mergeCell ref="L46:T46"/>
    <mergeCell ref="B15:J15"/>
    <mergeCell ref="F8:G8"/>
    <mergeCell ref="F10:K10"/>
    <mergeCell ref="H11:K11"/>
    <mergeCell ref="F12:G12"/>
    <mergeCell ref="I12:J12"/>
  </mergeCells>
  <pageMargins left="0.70000000000000007" right="0.70000000000000007" top="0.75" bottom="0.75" header="0.30000000000000004" footer="0.30000000000000004"/>
  <pageSetup paperSize="0" orientation="landscape" horizontalDpi="0" verticalDpi="0" copie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7</vt:i4>
      </vt:variant>
    </vt:vector>
  </HeadingPairs>
  <TitlesOfParts>
    <vt:vector size="15" baseType="lpstr">
      <vt:lpstr>Mode_d'emploi</vt:lpstr>
      <vt:lpstr>Récapitulatif</vt:lpstr>
      <vt:lpstr>Production</vt:lpstr>
      <vt:lpstr>Récap_production</vt:lpstr>
      <vt:lpstr>Conditionnement</vt:lpstr>
      <vt:lpstr>Récap_conditionnement</vt:lpstr>
      <vt:lpstr>Ventes</vt:lpstr>
      <vt:lpstr>Déclaration_commercialisation</vt:lpstr>
      <vt:lpstr>Récap_production!Criteres</vt:lpstr>
      <vt:lpstr>Conditionnement!Zone_d_impression</vt:lpstr>
      <vt:lpstr>Déclaration_commercialisation!Zone_d_impression</vt:lpstr>
      <vt:lpstr>Production!Zone_d_impression</vt:lpstr>
      <vt:lpstr>Récap_conditionnement!Zone_d_impression</vt:lpstr>
      <vt:lpstr>Récapitulatif!Zone_d_impression</vt:lpstr>
      <vt:lpstr>Ventes!Zone_d_impression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 Izoulet-Meulé</dc:creator>
  <cp:lastModifiedBy>Anaïs RILCY</cp:lastModifiedBy>
  <cp:lastPrinted>2018-11-25T13:41:31Z</cp:lastPrinted>
  <dcterms:created xsi:type="dcterms:W3CDTF">2015-11-17T10:18:06Z</dcterms:created>
  <dcterms:modified xsi:type="dcterms:W3CDTF">2026-02-25T12:31:12Z</dcterms:modified>
</cp:coreProperties>
</file>